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Lavoro\YACHTGARAGE\Calcoli efficienza\"/>
    </mc:Choice>
  </mc:AlternateContent>
  <xr:revisionPtr revIDLastSave="0" documentId="10_ncr:8100000_{C090B569-C0AF-4D92-AA1B-F653BA134844}" xr6:coauthVersionLast="33" xr6:coauthVersionMax="33" xr10:uidLastSave="{00000000-0000-0000-0000-000000000000}"/>
  <bookViews>
    <workbookView xWindow="0" yWindow="0" windowWidth="16380" windowHeight="8196" tabRatio="989" xr2:uid="{00000000-000D-0000-FFFF-FFFF00000000}"/>
  </bookViews>
  <sheets>
    <sheet name="Foglio1" sheetId="1" r:id="rId1"/>
    <sheet name="Foglio2" sheetId="2" r:id="rId2"/>
    <sheet name="Foglio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4" i="1" l="1"/>
  <c r="F61" i="1"/>
  <c r="F62" i="1" l="1"/>
  <c r="F55" i="1"/>
  <c r="F71" i="1" s="1"/>
  <c r="F11" i="1"/>
  <c r="F10" i="1"/>
  <c r="F9" i="1"/>
  <c r="F5" i="1"/>
  <c r="F4" i="1"/>
  <c r="F3" i="1"/>
  <c r="F2" i="1"/>
  <c r="F13" i="1" s="1"/>
  <c r="F48" i="1" s="1"/>
  <c r="F6" i="1" l="1"/>
  <c r="F7" i="1" s="1"/>
  <c r="F65" i="1"/>
  <c r="F66" i="1" s="1"/>
  <c r="F67" i="1" s="1"/>
  <c r="F69" i="1" s="1"/>
  <c r="F12" i="1"/>
  <c r="F50" i="1" s="1"/>
  <c r="F60" i="1"/>
  <c r="F72" i="1"/>
  <c r="F73" i="1"/>
  <c r="F74" i="1" s="1"/>
  <c r="F76" i="1" s="1"/>
  <c r="F57" i="1"/>
  <c r="F58" i="1"/>
  <c r="M12" i="1" l="1"/>
  <c r="M67" i="1" s="1"/>
  <c r="N67" i="1" s="1"/>
  <c r="O67" i="1" s="1"/>
  <c r="P67" i="1" s="1"/>
  <c r="Q67" i="1" s="1"/>
  <c r="R67" i="1" s="1"/>
  <c r="S67" i="1" s="1"/>
  <c r="M61" i="1"/>
  <c r="N61" i="1"/>
  <c r="O61" i="1" s="1"/>
  <c r="P61" i="1" s="1"/>
  <c r="F51" i="1"/>
  <c r="F52" i="1" s="1"/>
  <c r="M11" i="1" s="1"/>
  <c r="M57" i="1" s="1"/>
  <c r="F63" i="1"/>
  <c r="F64" i="1" s="1"/>
  <c r="F78" i="1"/>
  <c r="Q62" i="1"/>
  <c r="M62" i="1"/>
  <c r="R62" i="1"/>
  <c r="S62" i="1" s="1"/>
  <c r="N62" i="1"/>
  <c r="O62" i="1" s="1"/>
  <c r="P62" i="1" s="1"/>
  <c r="M13" i="1" l="1"/>
  <c r="M71" i="1" s="1"/>
  <c r="N71" i="1" s="1"/>
  <c r="O71" i="1" s="1"/>
  <c r="P71" i="1" s="1"/>
  <c r="Q71" i="1" s="1"/>
  <c r="R71" i="1" s="1"/>
  <c r="S71" i="1" s="1"/>
  <c r="N57" i="1"/>
  <c r="O57" i="1" s="1"/>
  <c r="P57" i="1" s="1"/>
  <c r="Q57" i="1" s="1"/>
  <c r="R57" i="1" s="1"/>
  <c r="S57" i="1" s="1"/>
</calcChain>
</file>

<file path=xl/sharedStrings.xml><?xml version="1.0" encoding="utf-8"?>
<sst xmlns="http://schemas.openxmlformats.org/spreadsheetml/2006/main" count="200" uniqueCount="124">
  <si>
    <t>Lunghezza Cabina</t>
  </si>
  <si>
    <t>Ls</t>
  </si>
  <si>
    <t>m</t>
  </si>
  <si>
    <t>meters</t>
  </si>
  <si>
    <t>Larghezza Cabina</t>
  </si>
  <si>
    <t>Ws</t>
  </si>
  <si>
    <t>Altezza parete Cabina</t>
  </si>
  <si>
    <t>Hps</t>
  </si>
  <si>
    <t>Altezza massima Cabina</t>
  </si>
  <si>
    <t>Hms</t>
  </si>
  <si>
    <t>Altezza media Cabina</t>
  </si>
  <si>
    <t>Hs</t>
  </si>
  <si>
    <t>m³ Cabina vuota</t>
  </si>
  <si>
    <t>Ms</t>
  </si>
  <si>
    <t>m³</t>
  </si>
  <si>
    <t>Raggio del tetto ( dove previsto)</t>
  </si>
  <si>
    <t>r</t>
  </si>
  <si>
    <t>Lunghezza imbarcazione da verniciare</t>
  </si>
  <si>
    <t>Li</t>
  </si>
  <si>
    <t>Kms</t>
  </si>
  <si>
    <t>Larghezza imbarcazione da verniciare</t>
  </si>
  <si>
    <t>Wi</t>
  </si>
  <si>
    <r>
      <rPr>
        <sz val="11"/>
        <color rgb="FFFFFFFF"/>
        <rFont val="Calibri"/>
        <family val="2"/>
        <charset val="1"/>
      </rPr>
      <t>m³</t>
    </r>
    <r>
      <rPr>
        <sz val="10.45"/>
        <color rgb="FFFFFFFF"/>
        <rFont val="Calibri"/>
        <family val="2"/>
        <charset val="1"/>
      </rPr>
      <t>/h</t>
    </r>
  </si>
  <si>
    <t>Altezza media imbarcazione da verniciare</t>
  </si>
  <si>
    <t>Hi</t>
  </si>
  <si>
    <t>ricambi ora</t>
  </si>
  <si>
    <t>m³ imbarcazione da verniciare</t>
  </si>
  <si>
    <t>Mi</t>
  </si>
  <si>
    <t>velocità aria in cabina</t>
  </si>
  <si>
    <t>Lunghezza componenti interni</t>
  </si>
  <si>
    <t>Lc</t>
  </si>
  <si>
    <t>velocità filtrazione</t>
  </si>
  <si>
    <t>Larghezza componenti interni</t>
  </si>
  <si>
    <t>Wc</t>
  </si>
  <si>
    <t>Altezza componenti interni</t>
  </si>
  <si>
    <t>Hc</t>
  </si>
  <si>
    <t>m³ componenti interni</t>
  </si>
  <si>
    <t>Mc</t>
  </si>
  <si>
    <t>m³ attrezzature e ponteggi (stimati)</t>
  </si>
  <si>
    <t>Mpo</t>
  </si>
  <si>
    <t>m³ totali occupati interno cabina</t>
  </si>
  <si>
    <t>Mpg</t>
  </si>
  <si>
    <t>m³ liberi interni alla cabina</t>
  </si>
  <si>
    <t>Mcl</t>
  </si>
  <si>
    <t>Ricambi per ora</t>
  </si>
  <si>
    <t>Crl</t>
  </si>
  <si>
    <t>n°</t>
  </si>
  <si>
    <t xml:space="preserve">Perdita efficienza </t>
  </si>
  <si>
    <t>PDE</t>
  </si>
  <si>
    <t>%</t>
  </si>
  <si>
    <t>Potenza impianti m³/h</t>
  </si>
  <si>
    <t>Qa</t>
  </si>
  <si>
    <t>m³/h**</t>
  </si>
  <si>
    <t xml:space="preserve">Quantità massima vernice utilizzabile per ora </t>
  </si>
  <si>
    <t>Pv</t>
  </si>
  <si>
    <t>kg/h</t>
  </si>
  <si>
    <t>before painting</t>
  </si>
  <si>
    <t>start of painting</t>
  </si>
  <si>
    <t>painting</t>
  </si>
  <si>
    <t>end of painting</t>
  </si>
  <si>
    <t>drying</t>
  </si>
  <si>
    <t>Calcolo Efficienza sul secco</t>
  </si>
  <si>
    <t>minimum level</t>
  </si>
  <si>
    <t>Percentuale di secco</t>
  </si>
  <si>
    <t>P</t>
  </si>
  <si>
    <t>cycles / hour</t>
  </si>
  <si>
    <t>Percentuale di Over Spray</t>
  </si>
  <si>
    <t>Ov</t>
  </si>
  <si>
    <t>maximum level</t>
  </si>
  <si>
    <t>Altezza  Filtri  polveri (doppio strato)</t>
  </si>
  <si>
    <t>HF</t>
  </si>
  <si>
    <t>mm</t>
  </si>
  <si>
    <t>Larghezza Filtri polveri (doppio strato)</t>
  </si>
  <si>
    <t>WF</t>
  </si>
  <si>
    <t>Superfice frontale della cabina</t>
  </si>
  <si>
    <t>Sc</t>
  </si>
  <si>
    <t>m²</t>
  </si>
  <si>
    <t>dust</t>
  </si>
  <si>
    <t>Velocità aria in cabina</t>
  </si>
  <si>
    <t>Vc</t>
  </si>
  <si>
    <t>m/s</t>
  </si>
  <si>
    <t>solvent</t>
  </si>
  <si>
    <t>Superfice totale di filtrazione</t>
  </si>
  <si>
    <t>SFT</t>
  </si>
  <si>
    <t>Velocità di filtrazione</t>
  </si>
  <si>
    <t>VF</t>
  </si>
  <si>
    <t>Secco spruzzato</t>
  </si>
  <si>
    <t>DS</t>
  </si>
  <si>
    <t>Kg/h</t>
  </si>
  <si>
    <t>Secco al filtro</t>
  </si>
  <si>
    <t>DF</t>
  </si>
  <si>
    <t>Concentrazione iniziale di polveri</t>
  </si>
  <si>
    <t>Ci</t>
  </si>
  <si>
    <t>mg/m³</t>
  </si>
  <si>
    <t>speed</t>
  </si>
  <si>
    <t>Efficienza minima dei filtri polveri</t>
  </si>
  <si>
    <t>Em</t>
  </si>
  <si>
    <t>Concentrazione polveri previste al camino</t>
  </si>
  <si>
    <t>C</t>
  </si>
  <si>
    <t>Calcolo Efficienza su solventi</t>
  </si>
  <si>
    <t>limite minimo</t>
  </si>
  <si>
    <t>Percentuale di solventi</t>
  </si>
  <si>
    <t>Ps</t>
  </si>
  <si>
    <t>filtr. Speed</t>
  </si>
  <si>
    <t>Percentuale di solventi immessi durante verniciatura</t>
  </si>
  <si>
    <t>Ovs1</t>
  </si>
  <si>
    <t>Percentuale di solventi immessi durante essiccazione</t>
  </si>
  <si>
    <t>Ovs2</t>
  </si>
  <si>
    <t>Concentrazione iniziale di solventi</t>
  </si>
  <si>
    <t>Efficienza minima 500 Kg carbone attivo</t>
  </si>
  <si>
    <t>Emc</t>
  </si>
  <si>
    <t>Concentrazione solventi previsti al camino</t>
  </si>
  <si>
    <t xml:space="preserve">Concentrazione massima totale autorizzata al camino </t>
  </si>
  <si>
    <t>Ca</t>
  </si>
  <si>
    <t xml:space="preserve">Concentrazione massima prevista al camino </t>
  </si>
  <si>
    <t>Length of the spray booth</t>
  </si>
  <si>
    <t>Width of the spray booth</t>
  </si>
  <si>
    <t>Sideheigth of the spray booth</t>
  </si>
  <si>
    <t>Ridge heigth  of the spray booth</t>
  </si>
  <si>
    <t>Length of the yacht</t>
  </si>
  <si>
    <t>Width of the yacht</t>
  </si>
  <si>
    <t>Heigth of the yacht</t>
  </si>
  <si>
    <t>Quantity of paint per hour</t>
  </si>
  <si>
    <t>Flow rate of the booth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</si>
</sst>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€ &quot;* #,##0.00_-;&quot;-€ &quot;* #,##0.00_-;_-&quot;€ &quot;* \-??_-;_-@_-"/>
    <numFmt numFmtId="165" formatCode="0.000"/>
    <numFmt numFmtId="166" formatCode="0.00000"/>
    <numFmt numFmtId="167" formatCode="0.000000"/>
    <numFmt numFmtId="168" formatCode="0.0000000"/>
    <numFmt numFmtId="169" formatCode="0.0000"/>
  </numFmts>
  <fonts count="1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36"/>
      <color rgb="FFFFFFFF"/>
      <name val="Calibri"/>
      <family val="2"/>
      <charset val="1"/>
    </font>
    <font>
      <b/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.45"/>
      <color rgb="FFFFFFFF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color theme="4" tint="-0.249977111117893"/>
      <name val="Calibri"/>
      <family val="2"/>
      <charset val="1"/>
    </font>
    <font>
      <b/>
      <sz val="11"/>
      <color theme="4" tint="-0.249977111117893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1F497D"/>
      </patternFill>
    </fill>
    <fill>
      <patternFill patternType="solid">
        <fgColor theme="0"/>
        <bgColor rgb="FF0066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66CC"/>
      </patternFill>
    </fill>
    <fill>
      <patternFill patternType="solid">
        <fgColor theme="4" tint="-0.249977111117893"/>
        <bgColor rgb="FF00669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1F497D"/>
      </patternFill>
    </fill>
    <fill>
      <patternFill patternType="solid">
        <fgColor theme="4" tint="-0.249977111117893"/>
        <bgColor rgb="FF0066CC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9" fillId="0" borderId="0" applyBorder="0" applyProtection="0"/>
    <xf numFmtId="9" fontId="9" fillId="0" borderId="0" applyBorder="0" applyProtection="0"/>
  </cellStyleXfs>
  <cellXfs count="112">
    <xf numFmtId="0" fontId="0" fillId="0" borderId="0" xfId="0"/>
    <xf numFmtId="0" fontId="7" fillId="2" borderId="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164" fontId="7" fillId="2" borderId="7" xfId="1" applyFont="1" applyFill="1" applyBorder="1" applyAlignment="1" applyProtection="1">
      <alignment wrapText="1"/>
    </xf>
    <xf numFmtId="0" fontId="7" fillId="2" borderId="0" xfId="0" applyFont="1" applyFill="1"/>
    <xf numFmtId="0" fontId="7" fillId="3" borderId="0" xfId="0" applyFont="1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7" fillId="2" borderId="12" xfId="0" applyFont="1" applyFill="1" applyBorder="1" applyAlignment="1">
      <alignment vertical="top" wrapText="1"/>
    </xf>
    <xf numFmtId="164" fontId="7" fillId="2" borderId="13" xfId="1" applyFont="1" applyFill="1" applyBorder="1" applyAlignment="1" applyProtection="1">
      <alignment wrapText="1"/>
    </xf>
    <xf numFmtId="0" fontId="7" fillId="2" borderId="16" xfId="0" applyFont="1" applyFill="1" applyBorder="1" applyAlignment="1">
      <alignment horizontal="left" vertical="top"/>
    </xf>
    <xf numFmtId="0" fontId="7" fillId="2" borderId="17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vertical="top" wrapText="1"/>
    </xf>
    <xf numFmtId="168" fontId="7" fillId="2" borderId="20" xfId="0" applyNumberFormat="1" applyFont="1" applyFill="1" applyBorder="1" applyAlignment="1">
      <alignment horizontal="right" vertical="top" wrapText="1"/>
    </xf>
    <xf numFmtId="1" fontId="7" fillId="2" borderId="21" xfId="0" applyNumberFormat="1" applyFont="1" applyFill="1" applyBorder="1" applyAlignment="1">
      <alignment horizontal="right" vertical="top" wrapText="1"/>
    </xf>
    <xf numFmtId="168" fontId="7" fillId="2" borderId="0" xfId="0" applyNumberFormat="1" applyFont="1" applyFill="1"/>
    <xf numFmtId="0" fontId="1" fillId="5" borderId="0" xfId="0" applyFont="1" applyFill="1"/>
    <xf numFmtId="0" fontId="0" fillId="3" borderId="0" xfId="0" applyFill="1"/>
    <xf numFmtId="0" fontId="1" fillId="2" borderId="2" xfId="0" applyFont="1" applyFill="1" applyBorder="1" applyAlignment="1">
      <alignment vertical="top" wrapText="1"/>
    </xf>
    <xf numFmtId="164" fontId="0" fillId="2" borderId="3" xfId="1" applyFont="1" applyFill="1" applyBorder="1" applyAlignment="1" applyProtection="1">
      <alignment wrapText="1"/>
    </xf>
    <xf numFmtId="0" fontId="1" fillId="2" borderId="6" xfId="0" applyFont="1" applyFill="1" applyBorder="1" applyAlignment="1">
      <alignment vertical="top" wrapText="1"/>
    </xf>
    <xf numFmtId="164" fontId="0" fillId="2" borderId="7" xfId="1" applyFont="1" applyFill="1" applyBorder="1" applyAlignment="1" applyProtection="1">
      <alignment wrapText="1"/>
    </xf>
    <xf numFmtId="0" fontId="0" fillId="2" borderId="5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right" vertical="top" wrapText="1"/>
    </xf>
    <xf numFmtId="0" fontId="0" fillId="6" borderId="0" xfId="0" applyFill="1"/>
    <xf numFmtId="0" fontId="0" fillId="6" borderId="0" xfId="0" applyFill="1" applyAlignment="1">
      <alignment horizontal="left"/>
    </xf>
    <xf numFmtId="0" fontId="10" fillId="2" borderId="6" xfId="0" applyFont="1" applyFill="1" applyBorder="1" applyAlignment="1">
      <alignment vertical="top" wrapText="1"/>
    </xf>
    <xf numFmtId="164" fontId="10" fillId="2" borderId="7" xfId="1" applyFont="1" applyFill="1" applyBorder="1" applyAlignment="1" applyProtection="1">
      <alignment wrapText="1"/>
    </xf>
    <xf numFmtId="0" fontId="10" fillId="4" borderId="0" xfId="0" applyFont="1" applyFill="1"/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right" vertical="top" wrapText="1"/>
    </xf>
    <xf numFmtId="0" fontId="11" fillId="2" borderId="10" xfId="0" applyFont="1" applyFill="1" applyBorder="1" applyAlignment="1">
      <alignment horizontal="right" vertical="top" wrapText="1"/>
    </xf>
    <xf numFmtId="0" fontId="10" fillId="6" borderId="0" xfId="0" applyFont="1" applyFill="1"/>
    <xf numFmtId="0" fontId="10" fillId="3" borderId="0" xfId="0" applyFont="1" applyFill="1"/>
    <xf numFmtId="0" fontId="0" fillId="8" borderId="0" xfId="0" applyFill="1"/>
    <xf numFmtId="0" fontId="0" fillId="7" borderId="0" xfId="0" applyFill="1"/>
    <xf numFmtId="0" fontId="5" fillId="6" borderId="4" xfId="0" applyFont="1" applyFill="1" applyBorder="1" applyProtection="1">
      <protection locked="0"/>
    </xf>
    <xf numFmtId="0" fontId="4" fillId="6" borderId="4" xfId="0" applyFont="1" applyFill="1" applyBorder="1" applyAlignment="1">
      <alignment horizontal="center"/>
    </xf>
    <xf numFmtId="0" fontId="5" fillId="6" borderId="8" xfId="0" applyFont="1" applyFill="1" applyBorder="1" applyProtection="1">
      <protection locked="0"/>
    </xf>
    <xf numFmtId="3" fontId="5" fillId="6" borderId="4" xfId="0" applyNumberFormat="1" applyFont="1" applyFill="1" applyBorder="1" applyAlignment="1" applyProtection="1">
      <protection locked="0"/>
    </xf>
    <xf numFmtId="0" fontId="12" fillId="7" borderId="0" xfId="0" applyFont="1" applyFill="1"/>
    <xf numFmtId="0" fontId="12" fillId="6" borderId="0" xfId="0" applyFont="1" applyFill="1"/>
    <xf numFmtId="0" fontId="12" fillId="7" borderId="0" xfId="0" applyFont="1" applyFill="1" applyAlignment="1">
      <alignment horizontal="left"/>
    </xf>
    <xf numFmtId="0" fontId="10" fillId="6" borderId="0" xfId="0" applyFont="1" applyFill="1" applyAlignment="1">
      <alignment horizontal="left"/>
    </xf>
    <xf numFmtId="0" fontId="7" fillId="8" borderId="0" xfId="0" applyFont="1" applyFill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8" borderId="0" xfId="0" applyFont="1" applyFill="1" applyAlignment="1">
      <alignment horizontal="left"/>
    </xf>
    <xf numFmtId="0" fontId="13" fillId="8" borderId="0" xfId="0" applyFont="1" applyFill="1"/>
    <xf numFmtId="0" fontId="13" fillId="7" borderId="0" xfId="0" applyFont="1" applyFill="1"/>
    <xf numFmtId="2" fontId="13" fillId="7" borderId="0" xfId="0" applyNumberFormat="1" applyFont="1" applyFill="1"/>
    <xf numFmtId="165" fontId="13" fillId="7" borderId="0" xfId="0" applyNumberFormat="1" applyFont="1" applyFill="1"/>
    <xf numFmtId="0" fontId="13" fillId="7" borderId="0" xfId="0" applyFont="1" applyFill="1" applyAlignment="1">
      <alignment horizontal="left"/>
    </xf>
    <xf numFmtId="2" fontId="13" fillId="8" borderId="0" xfId="0" applyNumberFormat="1" applyFont="1" applyFill="1"/>
    <xf numFmtId="0" fontId="13" fillId="9" borderId="0" xfId="0" applyFont="1" applyFill="1"/>
    <xf numFmtId="166" fontId="13" fillId="8" borderId="0" xfId="0" applyNumberFormat="1" applyFont="1" applyFill="1"/>
    <xf numFmtId="0" fontId="10" fillId="5" borderId="0" xfId="0" applyFont="1" applyFill="1"/>
    <xf numFmtId="0" fontId="7" fillId="2" borderId="5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169" fontId="7" fillId="2" borderId="6" xfId="0" applyNumberFormat="1" applyFont="1" applyFill="1" applyBorder="1" applyAlignment="1">
      <alignment horizontal="right" vertical="top"/>
    </xf>
    <xf numFmtId="167" fontId="7" fillId="2" borderId="6" xfId="0" applyNumberFormat="1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11" xfId="0" applyFont="1" applyFill="1" applyBorder="1" applyAlignment="1">
      <alignment horizontal="left" vertical="top"/>
    </xf>
    <xf numFmtId="168" fontId="7" fillId="2" borderId="12" xfId="0" applyNumberFormat="1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left" vertical="top"/>
    </xf>
    <xf numFmtId="0" fontId="11" fillId="2" borderId="6" xfId="2" applyNumberFormat="1" applyFont="1" applyFill="1" applyBorder="1" applyAlignment="1" applyProtection="1">
      <alignment horizontal="right" vertical="top" wrapText="1"/>
    </xf>
    <xf numFmtId="0" fontId="13" fillId="7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 vertical="top" wrapText="1"/>
    </xf>
    <xf numFmtId="0" fontId="10" fillId="2" borderId="6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left" vertical="center" wrapText="1"/>
    </xf>
    <xf numFmtId="0" fontId="13" fillId="4" borderId="0" xfId="0" applyFont="1" applyFill="1"/>
    <xf numFmtId="0" fontId="13" fillId="2" borderId="0" xfId="0" applyFont="1" applyFill="1"/>
    <xf numFmtId="0" fontId="13" fillId="5" borderId="0" xfId="0" applyFont="1" applyFill="1"/>
    <xf numFmtId="0" fontId="2" fillId="6" borderId="0" xfId="0" applyFont="1" applyFill="1" applyBorder="1" applyAlignment="1">
      <alignment vertical="center"/>
    </xf>
    <xf numFmtId="164" fontId="13" fillId="2" borderId="5" xfId="1" applyFont="1" applyFill="1" applyBorder="1" applyAlignment="1" applyProtection="1">
      <alignment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horizontal="right" vertical="top" wrapText="1"/>
    </xf>
    <xf numFmtId="164" fontId="13" fillId="2" borderId="7" xfId="1" applyFont="1" applyFill="1" applyBorder="1" applyAlignment="1" applyProtection="1">
      <alignment vertical="top" wrapText="1"/>
    </xf>
    <xf numFmtId="0" fontId="13" fillId="2" borderId="5" xfId="0" applyFont="1" applyFill="1" applyBorder="1" applyAlignment="1">
      <alignment horizontal="left" vertical="top"/>
    </xf>
    <xf numFmtId="2" fontId="13" fillId="2" borderId="6" xfId="0" applyNumberFormat="1" applyFont="1" applyFill="1" applyBorder="1" applyAlignment="1">
      <alignment horizontal="right" vertical="top" wrapText="1"/>
    </xf>
    <xf numFmtId="164" fontId="13" fillId="2" borderId="7" xfId="1" applyFont="1" applyFill="1" applyBorder="1" applyAlignment="1" applyProtection="1">
      <alignment wrapText="1"/>
    </xf>
    <xf numFmtId="3" fontId="14" fillId="2" borderId="6" xfId="0" applyNumberFormat="1" applyFont="1" applyFill="1" applyBorder="1" applyAlignment="1">
      <alignment horizontal="right" vertical="top" wrapText="1"/>
    </xf>
    <xf numFmtId="0" fontId="13" fillId="2" borderId="11" xfId="0" applyFont="1" applyFill="1" applyBorder="1" applyAlignment="1">
      <alignment horizontal="left" vertical="top"/>
    </xf>
    <xf numFmtId="0" fontId="13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top" wrapText="1"/>
    </xf>
    <xf numFmtId="164" fontId="13" fillId="2" borderId="13" xfId="1" applyFont="1" applyFill="1" applyBorder="1" applyAlignment="1" applyProtection="1">
      <alignment wrapText="1"/>
    </xf>
    <xf numFmtId="0" fontId="14" fillId="2" borderId="14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right" vertical="top" wrapText="1"/>
    </xf>
    <xf numFmtId="164" fontId="13" fillId="2" borderId="3" xfId="1" applyFont="1" applyFill="1" applyBorder="1" applyAlignment="1" applyProtection="1">
      <alignment wrapText="1"/>
    </xf>
    <xf numFmtId="165" fontId="13" fillId="2" borderId="12" xfId="0" applyNumberFormat="1" applyFont="1" applyFill="1" applyBorder="1" applyAlignment="1">
      <alignment horizontal="right" vertical="top" wrapText="1"/>
    </xf>
    <xf numFmtId="10" fontId="13" fillId="2" borderId="0" xfId="0" applyNumberFormat="1" applyFont="1" applyFill="1"/>
    <xf numFmtId="166" fontId="13" fillId="2" borderId="12" xfId="0" applyNumberFormat="1" applyFont="1" applyFill="1" applyBorder="1" applyAlignment="1">
      <alignment horizontal="right" vertical="top" wrapText="1"/>
    </xf>
    <xf numFmtId="0" fontId="13" fillId="2" borderId="15" xfId="0" applyFont="1" applyFill="1" applyBorder="1" applyAlignment="1">
      <alignment horizontal="center" vertical="top"/>
    </xf>
    <xf numFmtId="0" fontId="0" fillId="9" borderId="0" xfId="0" applyFill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699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5959"/>
      <rgbColor rgb="FF969696"/>
      <rgbColor rgb="FF104AA2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it-IT"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Emission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Foglio1!$J$61:$J$61</c:f>
              <c:strCache>
                <c:ptCount val="1"/>
                <c:pt idx="0">
                  <c:v>dust</c:v>
                </c:pt>
              </c:strCache>
            </c:strRef>
          </c:tx>
          <c:spPr>
            <a:ln w="28440">
              <a:solidFill>
                <a:srgbClr val="1F497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Foglio1!$K$60:$S$60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Foglio1!$K$61:$S$61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2.25</c:v>
                </c:pt>
                <c:pt idx="3" formatCode="0.00000">
                  <c:v>4.5</c:v>
                </c:pt>
                <c:pt idx="4" formatCode="0.00000">
                  <c:v>4.5</c:v>
                </c:pt>
                <c:pt idx="5" formatCode="0.00000">
                  <c:v>4.5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8-457F-A22B-1581EB1A7048}"/>
            </c:ext>
          </c:extLst>
        </c:ser>
        <c:ser>
          <c:idx val="1"/>
          <c:order val="1"/>
          <c:tx>
            <c:strRef>
              <c:f>Foglio1!$J$62:$J$62</c:f>
              <c:strCache>
                <c:ptCount val="1"/>
                <c:pt idx="0">
                  <c:v>solvent</c:v>
                </c:pt>
              </c:strCache>
            </c:strRef>
          </c:tx>
          <c:spPr>
            <a:ln w="2844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Foglio1!$K$60:$S$60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Foglio1!$K$62:$S$62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0.25</c:v>
                </c:pt>
                <c:pt idx="4" formatCode="0.00000">
                  <c:v>0.25</c:v>
                </c:pt>
                <c:pt idx="5" formatCode="0.00000">
                  <c:v>0.25</c:v>
                </c:pt>
                <c:pt idx="6">
                  <c:v>6.25E-2</c:v>
                </c:pt>
                <c:pt idx="7">
                  <c:v>6.25E-2</c:v>
                </c:pt>
                <c:pt idx="8">
                  <c:v>6.25E-2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8-457F-A22B-1581EB1A7048}"/>
            </c:ext>
          </c:extLst>
        </c:ser>
        <c:ser>
          <c:idx val="2"/>
          <c:order val="2"/>
          <c:tx>
            <c:strRef>
              <c:f>Foglio1!$J$63:$J$63</c:f>
              <c:strCache>
                <c:ptCount val="1"/>
                <c:pt idx="0">
                  <c:v>maximum level</c:v>
                </c:pt>
              </c:strCache>
            </c:strRef>
          </c:tx>
          <c:spPr>
            <a:ln w="2844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Foglio1!$K$60:$S$60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Foglio1!$K$63:$S$63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B8-457F-A22B-1581EB1A7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49177633"/>
        <c:axId val="31750817"/>
      </c:lineChart>
      <c:catAx>
        <c:axId val="4917763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it-IT"/>
          </a:p>
        </c:txPr>
        <c:crossAx val="31750817"/>
        <c:crosses val="autoZero"/>
        <c:auto val="1"/>
        <c:lblAlgn val="ctr"/>
        <c:lblOffset val="100"/>
        <c:noMultiLvlLbl val="1"/>
      </c:catAx>
      <c:valAx>
        <c:axId val="3175081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it-IT"/>
          </a:p>
        </c:txPr>
        <c:crossAx val="49177633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it-IT"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Ventilation ( n° of cycles)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Foglio1!$J$56:$J$56</c:f>
              <c:strCache>
                <c:ptCount val="1"/>
                <c:pt idx="0">
                  <c:v>minimum level</c:v>
                </c:pt>
              </c:strCache>
            </c:strRef>
          </c:tx>
          <c:spPr>
            <a:ln w="28440">
              <a:solidFill>
                <a:srgbClr val="92D05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Foglio1!$K$55:$S$55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Foglio1!$K$56:$S$56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9-4154-844C-FAE4DCFDA1DB}"/>
            </c:ext>
          </c:extLst>
        </c:ser>
        <c:ser>
          <c:idx val="1"/>
          <c:order val="1"/>
          <c:tx>
            <c:strRef>
              <c:f>Foglio1!$J$57:$J$57</c:f>
              <c:strCache>
                <c:ptCount val="1"/>
                <c:pt idx="0">
                  <c:v>cycles / hour</c:v>
                </c:pt>
              </c:strCache>
            </c:strRef>
          </c:tx>
          <c:spPr>
            <a:ln w="28440">
              <a:solidFill>
                <a:srgbClr val="1F497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Foglio1!$K$55:$S$55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Foglio1!$K$57:$S$57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4.2651718254935407</c:v>
                </c:pt>
                <c:pt idx="3" formatCode="0.00">
                  <c:v>8.5303436509870814</c:v>
                </c:pt>
                <c:pt idx="4" formatCode="0.00">
                  <c:v>8.5303436509870814</c:v>
                </c:pt>
                <c:pt idx="5" formatCode="0.00">
                  <c:v>8.5303436509870814</c:v>
                </c:pt>
                <c:pt idx="6" formatCode="0.00">
                  <c:v>8.5303436509870814</c:v>
                </c:pt>
                <c:pt idx="7" formatCode="0.00">
                  <c:v>8.5303436509870814</c:v>
                </c:pt>
                <c:pt idx="8" formatCode="0.00">
                  <c:v>8.5303436509870814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F9-4154-844C-FAE4DCFDA1DB}"/>
            </c:ext>
          </c:extLst>
        </c:ser>
        <c:ser>
          <c:idx val="2"/>
          <c:order val="2"/>
          <c:tx>
            <c:strRef>
              <c:f>Foglio1!$J$58:$J$58</c:f>
              <c:strCache>
                <c:ptCount val="1"/>
                <c:pt idx="0">
                  <c:v>maximum level</c:v>
                </c:pt>
              </c:strCache>
            </c:strRef>
          </c:tx>
          <c:spPr>
            <a:ln w="2844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Foglio1!$K$55:$S$55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Foglio1!$K$58:$S$58</c:f>
              <c:numCache>
                <c:formatCode>General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F9-4154-844C-FAE4DCFDA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17317575"/>
        <c:axId val="24874738"/>
      </c:lineChart>
      <c:catAx>
        <c:axId val="17317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it-IT"/>
          </a:p>
        </c:txPr>
        <c:crossAx val="24874738"/>
        <c:crosses val="autoZero"/>
        <c:auto val="1"/>
        <c:lblAlgn val="ctr"/>
        <c:lblOffset val="100"/>
        <c:noMultiLvlLbl val="1"/>
      </c:catAx>
      <c:valAx>
        <c:axId val="2487473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it-IT"/>
          </a:p>
        </c:txPr>
        <c:crossAx val="17317575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it-IT"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Air speed in the booth</a:t>
            </a:r>
          </a:p>
        </c:rich>
      </c:tx>
      <c:layout>
        <c:manualLayout>
          <c:xMode val="edge"/>
          <c:yMode val="edge"/>
          <c:x val="0.217042699981354"/>
          <c:y val="1.84716222255324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640126794704"/>
          <c:y val="0.176374199314762"/>
          <c:w val="0.85931381689353004"/>
          <c:h val="0.36749590347087702"/>
        </c:manualLayout>
      </c:layout>
      <c:lineChart>
        <c:grouping val="standard"/>
        <c:varyColors val="1"/>
        <c:ser>
          <c:idx val="0"/>
          <c:order val="0"/>
          <c:tx>
            <c:strRef>
              <c:f>Foglio1!$J$66:$J$66</c:f>
              <c:strCache>
                <c:ptCount val="1"/>
                <c:pt idx="0">
                  <c:v>minimum level</c:v>
                </c:pt>
              </c:strCache>
            </c:strRef>
          </c:tx>
          <c:spPr>
            <a:ln w="28440">
              <a:solidFill>
                <a:srgbClr val="92D05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Foglio1!$K$65:$S$65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Foglio1!$K$66:$S$66</c:f>
              <c:numCache>
                <c:formatCode>General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4-4227-915C-4B0244FA1086}"/>
            </c:ext>
          </c:extLst>
        </c:ser>
        <c:ser>
          <c:idx val="1"/>
          <c:order val="1"/>
          <c:tx>
            <c:strRef>
              <c:f>Foglio1!$J$67:$J$67</c:f>
              <c:strCache>
                <c:ptCount val="1"/>
                <c:pt idx="0">
                  <c:v>speed</c:v>
                </c:pt>
              </c:strCache>
            </c:strRef>
          </c:tx>
          <c:spPr>
            <a:ln w="28440">
              <a:solidFill>
                <a:srgbClr val="1F497D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Foglio1!$K$65:$S$65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Foglio1!$K$67:$S$67</c:f>
              <c:numCache>
                <c:formatCode>0.00</c:formatCode>
                <c:ptCount val="9"/>
                <c:pt idx="0">
                  <c:v>0.2</c:v>
                </c:pt>
                <c:pt idx="1">
                  <c:v>0.2</c:v>
                </c:pt>
                <c:pt idx="2">
                  <c:v>0.22909507445589922</c:v>
                </c:pt>
                <c:pt idx="3">
                  <c:v>0.22909507445589922</c:v>
                </c:pt>
                <c:pt idx="4">
                  <c:v>0.22909507445589922</c:v>
                </c:pt>
                <c:pt idx="5">
                  <c:v>0.22909507445589922</c:v>
                </c:pt>
                <c:pt idx="6">
                  <c:v>0.22909507445589922</c:v>
                </c:pt>
                <c:pt idx="7">
                  <c:v>0.22909507445589922</c:v>
                </c:pt>
                <c:pt idx="8">
                  <c:v>0.22909507445589922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4-4227-915C-4B0244FA1086}"/>
            </c:ext>
          </c:extLst>
        </c:ser>
        <c:ser>
          <c:idx val="2"/>
          <c:order val="2"/>
          <c:tx>
            <c:strRef>
              <c:f>Foglio1!$J$68:$J$68</c:f>
              <c:strCache>
                <c:ptCount val="1"/>
                <c:pt idx="0">
                  <c:v>maximum level</c:v>
                </c:pt>
              </c:strCache>
            </c:strRef>
          </c:tx>
          <c:spPr>
            <a:ln w="2844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Foglio1!$K$65:$S$65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Foglio1!$K$68:$S$68</c:f>
              <c:numCache>
                <c:formatCode>General</c:formatCode>
                <c:ptCount val="9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54-4227-915C-4B0244FA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30925077"/>
        <c:axId val="59082950"/>
      </c:lineChart>
      <c:catAx>
        <c:axId val="3092507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it-IT"/>
          </a:p>
        </c:txPr>
        <c:crossAx val="59082950"/>
        <c:crosses val="autoZero"/>
        <c:auto val="1"/>
        <c:lblAlgn val="ctr"/>
        <c:lblOffset val="100"/>
        <c:noMultiLvlLbl val="1"/>
      </c:catAx>
      <c:valAx>
        <c:axId val="59082950"/>
        <c:scaling>
          <c:orientation val="minMax"/>
          <c:min val="0.2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it-IT"/>
          </a:p>
        </c:txPr>
        <c:crossAx val="30925077"/>
        <c:crosses val="autoZero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Filtration</a:t>
            </a:r>
            <a:r>
              <a:rPr lang="it-IT" baseline="0"/>
              <a:t> Speed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Foglio1!$J$70</c:f>
              <c:strCache>
                <c:ptCount val="1"/>
                <c:pt idx="0">
                  <c:v>limite minimo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Foglio1!$K$69:$S$69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Foglio1!$K$70:$S$70</c:f>
              <c:numCache>
                <c:formatCode>General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A-41D0-9B63-9148C00B5718}"/>
            </c:ext>
          </c:extLst>
        </c:ser>
        <c:ser>
          <c:idx val="1"/>
          <c:order val="1"/>
          <c:tx>
            <c:strRef>
              <c:f>Foglio1!$J$71</c:f>
              <c:strCache>
                <c:ptCount val="1"/>
                <c:pt idx="0">
                  <c:v>filtr. Speed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Foglio1!$K$69:$S$69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Foglio1!$K$71:$S$71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0.11337868480725624</c:v>
                </c:pt>
                <c:pt idx="3">
                  <c:v>0.11337868480725624</c:v>
                </c:pt>
                <c:pt idx="4">
                  <c:v>0.11337868480725624</c:v>
                </c:pt>
                <c:pt idx="5">
                  <c:v>0.11337868480725624</c:v>
                </c:pt>
                <c:pt idx="6">
                  <c:v>0.11337868480725624</c:v>
                </c:pt>
                <c:pt idx="7">
                  <c:v>0.11337868480725624</c:v>
                </c:pt>
                <c:pt idx="8">
                  <c:v>0.11337868480725624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1D0-9B63-9148C00B5718}"/>
            </c:ext>
          </c:extLst>
        </c:ser>
        <c:ser>
          <c:idx val="2"/>
          <c:order val="2"/>
          <c:tx>
            <c:strRef>
              <c:f>Foglio1!$J$72</c:f>
              <c:strCache>
                <c:ptCount val="1"/>
                <c:pt idx="0">
                  <c:v>maximum level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Foglio1!$K$69:$S$69</c:f>
              <c:strCache>
                <c:ptCount val="9"/>
                <c:pt idx="0">
                  <c:v>before painting</c:v>
                </c:pt>
                <c:pt idx="1">
                  <c:v>before painting</c:v>
                </c:pt>
                <c:pt idx="2">
                  <c:v>start of painting</c:v>
                </c:pt>
                <c:pt idx="3">
                  <c:v>painting</c:v>
                </c:pt>
                <c:pt idx="4">
                  <c:v>painting</c:v>
                </c:pt>
                <c:pt idx="5">
                  <c:v>painting</c:v>
                </c:pt>
                <c:pt idx="6">
                  <c:v>end of painting</c:v>
                </c:pt>
                <c:pt idx="7">
                  <c:v>drying</c:v>
                </c:pt>
                <c:pt idx="8">
                  <c:v>drying</c:v>
                </c:pt>
              </c:strCache>
            </c:strRef>
          </c:cat>
          <c:val>
            <c:numRef>
              <c:f>Foglio1!$K$72:$S$72</c:f>
              <c:numCache>
                <c:formatCode>General</c:formatCode>
                <c:ptCount val="9"/>
                <c:pt idx="0">
                  <c:v>0.45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6A-41D0-9B63-9148C00B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047848"/>
        <c:axId val="561045552"/>
      </c:lineChart>
      <c:catAx>
        <c:axId val="56104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1045552"/>
        <c:crosses val="autoZero"/>
        <c:auto val="1"/>
        <c:lblAlgn val="ctr"/>
        <c:lblOffset val="100"/>
        <c:noMultiLvlLbl val="0"/>
      </c:catAx>
      <c:valAx>
        <c:axId val="561045552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10478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78921</xdr:colOff>
      <xdr:row>10</xdr:row>
      <xdr:rowOff>124832</xdr:rowOff>
    </xdr:from>
    <xdr:to>
      <xdr:col>13</xdr:col>
      <xdr:colOff>7645</xdr:colOff>
      <xdr:row>22</xdr:row>
      <xdr:rowOff>5897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277239</xdr:colOff>
      <xdr:row>0</xdr:row>
      <xdr:rowOff>253486</xdr:rowOff>
    </xdr:from>
    <xdr:to>
      <xdr:col>25</xdr:col>
      <xdr:colOff>240370</xdr:colOff>
      <xdr:row>10</xdr:row>
      <xdr:rowOff>23198</xdr:rowOff>
    </xdr:to>
    <xdr:graphicFrame macro="">
      <xdr:nvGraphicFramePr>
        <xdr:cNvPr id="3" name="Grafic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133308</xdr:colOff>
      <xdr:row>10</xdr:row>
      <xdr:rowOff>127173</xdr:rowOff>
    </xdr:from>
    <xdr:to>
      <xdr:col>18</xdr:col>
      <xdr:colOff>37172</xdr:colOff>
      <xdr:row>22</xdr:row>
      <xdr:rowOff>7235</xdr:rowOff>
    </xdr:to>
    <xdr:graphicFrame macro="">
      <xdr:nvGraphicFramePr>
        <xdr:cNvPr id="4" name="Grafico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30787</xdr:colOff>
      <xdr:row>1</xdr:row>
      <xdr:rowOff>30789</xdr:rowOff>
    </xdr:from>
    <xdr:to>
      <xdr:col>9</xdr:col>
      <xdr:colOff>575329</xdr:colOff>
      <xdr:row>2</xdr:row>
      <xdr:rowOff>7697</xdr:rowOff>
    </xdr:to>
    <xdr:pic>
      <xdr:nvPicPr>
        <xdr:cNvPr id="6" name="Immagin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638848" y="269395"/>
          <a:ext cx="549160" cy="28478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18</xdr:col>
      <xdr:colOff>278016</xdr:colOff>
      <xdr:row>10</xdr:row>
      <xdr:rowOff>113913</xdr:rowOff>
    </xdr:from>
    <xdr:to>
      <xdr:col>25</xdr:col>
      <xdr:colOff>242812</xdr:colOff>
      <xdr:row>21</xdr:row>
      <xdr:rowOff>185680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4DD76B-A697-40F3-A8CE-FA1CBC450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8"/>
  <sheetViews>
    <sheetView tabSelected="1" topLeftCell="J1" zoomScale="90" zoomScaleNormal="90" workbookViewId="0">
      <selection activeCell="P10" sqref="P10"/>
    </sheetView>
  </sheetViews>
  <sheetFormatPr defaultRowHeight="14.4" x14ac:dyDescent="0.3"/>
  <cols>
    <col min="1" max="5" width="8.88671875" style="10" hidden="1" customWidth="1"/>
    <col min="6" max="6" width="8.88671875" style="21" hidden="1" customWidth="1"/>
    <col min="7" max="9" width="8.88671875" style="10" hidden="1" customWidth="1"/>
    <col min="10" max="10" width="14.21875" style="111" bestFit="1" customWidth="1"/>
    <col min="11" max="11" width="19.88671875" style="111" bestFit="1" customWidth="1"/>
    <col min="12" max="12" width="14.21875" style="111" bestFit="1" customWidth="1"/>
    <col min="13" max="13" width="16.33203125" style="111"/>
    <col min="14" max="14" width="11.109375" style="111"/>
    <col min="15" max="15" width="8.21875" style="111" bestFit="1" customWidth="1"/>
    <col min="16" max="16" width="16.44140625" style="111" customWidth="1"/>
    <col min="17" max="17" width="18.44140625" style="111"/>
    <col min="18" max="18" width="11.44140625" style="111"/>
    <col min="19" max="29" width="9.21875" style="111"/>
    <col min="30" max="1025" width="9.21875" style="10"/>
    <col min="1026" max="16384" width="8.88671875" style="9"/>
  </cols>
  <sheetData>
    <row r="1" spans="1:1025" s="11" customFormat="1" ht="42.6" customHeight="1" thickBot="1" x14ac:dyDescent="0.35">
      <c r="J1" s="31"/>
      <c r="K1" s="31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1025" ht="24" customHeight="1" x14ac:dyDescent="0.3">
      <c r="A2" s="83" t="s">
        <v>0</v>
      </c>
      <c r="B2" s="83"/>
      <c r="C2" s="83"/>
      <c r="D2" s="83"/>
      <c r="E2" s="23" t="s">
        <v>1</v>
      </c>
      <c r="F2" s="84">
        <f>+P2</f>
        <v>20</v>
      </c>
      <c r="G2" s="84"/>
      <c r="H2" s="24" t="s">
        <v>2</v>
      </c>
      <c r="I2" s="9"/>
      <c r="J2" s="85"/>
      <c r="K2" s="85"/>
      <c r="L2" s="85"/>
      <c r="M2" s="80" t="s">
        <v>115</v>
      </c>
      <c r="N2" s="80"/>
      <c r="O2" s="80"/>
      <c r="P2" s="44">
        <v>20</v>
      </c>
      <c r="Q2" s="45" t="s">
        <v>3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</row>
    <row r="3" spans="1:1025" x14ac:dyDescent="0.3">
      <c r="A3" s="78" t="s">
        <v>4</v>
      </c>
      <c r="B3" s="78"/>
      <c r="C3" s="78"/>
      <c r="D3" s="78"/>
      <c r="E3" s="25" t="s">
        <v>5</v>
      </c>
      <c r="F3" s="79">
        <f>+P3</f>
        <v>7.5</v>
      </c>
      <c r="G3" s="79"/>
      <c r="H3" s="26" t="s">
        <v>2</v>
      </c>
      <c r="I3" s="9"/>
      <c r="J3" s="85"/>
      <c r="K3" s="85"/>
      <c r="L3" s="85"/>
      <c r="M3" s="80" t="s">
        <v>116</v>
      </c>
      <c r="N3" s="80"/>
      <c r="O3" s="80"/>
      <c r="P3" s="44">
        <v>7.5</v>
      </c>
      <c r="Q3" s="45" t="s">
        <v>3</v>
      </c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</row>
    <row r="4" spans="1:1025" x14ac:dyDescent="0.3">
      <c r="A4" s="78" t="s">
        <v>6</v>
      </c>
      <c r="B4" s="78"/>
      <c r="C4" s="78"/>
      <c r="D4" s="78"/>
      <c r="E4" s="25" t="s">
        <v>7</v>
      </c>
      <c r="F4" s="79">
        <f>+P4</f>
        <v>7.7</v>
      </c>
      <c r="G4" s="79"/>
      <c r="H4" s="26" t="s">
        <v>2</v>
      </c>
      <c r="I4" s="9"/>
      <c r="J4" s="85"/>
      <c r="K4" s="85"/>
      <c r="L4" s="85"/>
      <c r="M4" s="80" t="s">
        <v>117</v>
      </c>
      <c r="N4" s="80"/>
      <c r="O4" s="80"/>
      <c r="P4" s="46">
        <v>7.7</v>
      </c>
      <c r="Q4" s="45" t="s">
        <v>3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</row>
    <row r="5" spans="1:1025" x14ac:dyDescent="0.3">
      <c r="A5" s="78" t="s">
        <v>8</v>
      </c>
      <c r="B5" s="78"/>
      <c r="C5" s="78"/>
      <c r="D5" s="78"/>
      <c r="E5" s="25" t="s">
        <v>9</v>
      </c>
      <c r="F5" s="79">
        <f>+P5</f>
        <v>9.6999999999999993</v>
      </c>
      <c r="G5" s="79"/>
      <c r="H5" s="26" t="s">
        <v>2</v>
      </c>
      <c r="I5" s="9"/>
      <c r="J5" s="85"/>
      <c r="K5" s="85"/>
      <c r="L5" s="85"/>
      <c r="M5" s="80" t="s">
        <v>118</v>
      </c>
      <c r="N5" s="80"/>
      <c r="O5" s="80"/>
      <c r="P5" s="44">
        <v>9.6999999999999993</v>
      </c>
      <c r="Q5" s="45" t="s">
        <v>3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</row>
    <row r="6" spans="1:1025" x14ac:dyDescent="0.3">
      <c r="A6" s="78" t="s">
        <v>10</v>
      </c>
      <c r="B6" s="78"/>
      <c r="C6" s="78"/>
      <c r="D6" s="78"/>
      <c r="E6" s="25" t="s">
        <v>11</v>
      </c>
      <c r="F6" s="82">
        <f>+(F4+F5)/2</f>
        <v>8.6999999999999993</v>
      </c>
      <c r="G6" s="82"/>
      <c r="H6" s="26" t="s">
        <v>2</v>
      </c>
      <c r="I6" s="9"/>
      <c r="J6" s="85"/>
      <c r="K6" s="85"/>
      <c r="L6" s="85"/>
      <c r="M6" s="80" t="s">
        <v>119</v>
      </c>
      <c r="N6" s="80"/>
      <c r="O6" s="80"/>
      <c r="P6" s="44">
        <v>18</v>
      </c>
      <c r="Q6" s="45" t="s">
        <v>3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</row>
    <row r="7" spans="1:1025" x14ac:dyDescent="0.3">
      <c r="A7" s="78" t="s">
        <v>12</v>
      </c>
      <c r="B7" s="78"/>
      <c r="C7" s="78"/>
      <c r="D7" s="78"/>
      <c r="E7" s="25" t="s">
        <v>13</v>
      </c>
      <c r="F7" s="82">
        <f>+F6*F3*F2</f>
        <v>1305</v>
      </c>
      <c r="G7" s="82"/>
      <c r="H7" s="26" t="s">
        <v>14</v>
      </c>
      <c r="I7" s="9"/>
      <c r="J7" s="85"/>
      <c r="K7" s="85"/>
      <c r="L7" s="85"/>
      <c r="M7" s="80" t="s">
        <v>120</v>
      </c>
      <c r="N7" s="80"/>
      <c r="O7" s="80"/>
      <c r="P7" s="44">
        <v>5</v>
      </c>
      <c r="Q7" s="45" t="s">
        <v>3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</row>
    <row r="8" spans="1:1025" x14ac:dyDescent="0.3">
      <c r="A8" s="78" t="s">
        <v>15</v>
      </c>
      <c r="B8" s="78"/>
      <c r="C8" s="78"/>
      <c r="D8" s="78"/>
      <c r="E8" s="25" t="s">
        <v>16</v>
      </c>
      <c r="F8" s="82">
        <v>0</v>
      </c>
      <c r="G8" s="82"/>
      <c r="H8" s="26" t="s">
        <v>2</v>
      </c>
      <c r="I8" s="9"/>
      <c r="J8" s="85"/>
      <c r="K8" s="85"/>
      <c r="L8" s="85"/>
      <c r="M8" s="80" t="s">
        <v>121</v>
      </c>
      <c r="N8" s="80"/>
      <c r="O8" s="80"/>
      <c r="P8" s="44">
        <v>5</v>
      </c>
      <c r="Q8" s="45" t="s">
        <v>3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</row>
    <row r="9" spans="1:1025" x14ac:dyDescent="0.3">
      <c r="A9" s="78" t="s">
        <v>17</v>
      </c>
      <c r="B9" s="78"/>
      <c r="C9" s="78"/>
      <c r="D9" s="78"/>
      <c r="E9" s="25" t="s">
        <v>18</v>
      </c>
      <c r="F9" s="79">
        <f>+P6</f>
        <v>18</v>
      </c>
      <c r="G9" s="79"/>
      <c r="H9" s="26" t="s">
        <v>2</v>
      </c>
      <c r="I9" s="9"/>
      <c r="J9" s="85"/>
      <c r="K9" s="85"/>
      <c r="L9" s="85"/>
      <c r="M9" s="80" t="s">
        <v>122</v>
      </c>
      <c r="N9" s="80"/>
      <c r="O9" s="80"/>
      <c r="P9" s="44">
        <v>1</v>
      </c>
      <c r="Q9" s="45" t="s">
        <v>19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</row>
    <row r="10" spans="1:1025" x14ac:dyDescent="0.3">
      <c r="A10" s="78" t="s">
        <v>20</v>
      </c>
      <c r="B10" s="78"/>
      <c r="C10" s="78"/>
      <c r="D10" s="78"/>
      <c r="E10" s="25" t="s">
        <v>21</v>
      </c>
      <c r="F10" s="79">
        <f>+P7</f>
        <v>5</v>
      </c>
      <c r="G10" s="79"/>
      <c r="H10" s="26" t="s">
        <v>2</v>
      </c>
      <c r="I10" s="9"/>
      <c r="J10" s="85"/>
      <c r="K10" s="85"/>
      <c r="L10" s="85"/>
      <c r="M10" s="81" t="s">
        <v>123</v>
      </c>
      <c r="N10" s="81"/>
      <c r="O10" s="81"/>
      <c r="P10" s="47">
        <v>10000</v>
      </c>
      <c r="Q10" s="45" t="s">
        <v>22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</row>
    <row r="11" spans="1:1025" s="35" customFormat="1" x14ac:dyDescent="0.3">
      <c r="A11" s="73" t="s">
        <v>23</v>
      </c>
      <c r="B11" s="73"/>
      <c r="C11" s="73"/>
      <c r="D11" s="73"/>
      <c r="E11" s="33" t="s">
        <v>24</v>
      </c>
      <c r="F11" s="76">
        <f>+P8</f>
        <v>5</v>
      </c>
      <c r="G11" s="76"/>
      <c r="H11" s="34" t="s">
        <v>2</v>
      </c>
      <c r="J11" s="75" t="s">
        <v>25</v>
      </c>
      <c r="K11" s="75"/>
      <c r="L11" s="75"/>
      <c r="M11" s="58">
        <f>+F52</f>
        <v>8.5303436509870814</v>
      </c>
      <c r="N11" s="57"/>
      <c r="O11" s="49"/>
      <c r="P11" s="4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MK11" s="64"/>
    </row>
    <row r="12" spans="1:1025" s="35" customFormat="1" x14ac:dyDescent="0.3">
      <c r="A12" s="73" t="s">
        <v>26</v>
      </c>
      <c r="B12" s="73"/>
      <c r="C12" s="73"/>
      <c r="D12" s="73"/>
      <c r="E12" s="33" t="s">
        <v>27</v>
      </c>
      <c r="F12" s="77">
        <f>+F9*F10*F11</f>
        <v>450</v>
      </c>
      <c r="G12" s="77"/>
      <c r="H12" s="34" t="s">
        <v>14</v>
      </c>
      <c r="J12" s="75" t="s">
        <v>28</v>
      </c>
      <c r="K12" s="75"/>
      <c r="L12" s="75"/>
      <c r="M12" s="58">
        <f>+F62</f>
        <v>0.22909507445589922</v>
      </c>
      <c r="N12" s="57"/>
      <c r="O12" s="49"/>
      <c r="P12" s="49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MK12" s="64"/>
    </row>
    <row r="13" spans="1:1025" s="35" customFormat="1" x14ac:dyDescent="0.3">
      <c r="A13" s="73" t="s">
        <v>29</v>
      </c>
      <c r="B13" s="73"/>
      <c r="C13" s="73"/>
      <c r="D13" s="73"/>
      <c r="E13" s="33" t="s">
        <v>30</v>
      </c>
      <c r="F13" s="74">
        <f>+F2*1.4</f>
        <v>28</v>
      </c>
      <c r="G13" s="74"/>
      <c r="H13" s="34" t="s">
        <v>2</v>
      </c>
      <c r="J13" s="75" t="s">
        <v>31</v>
      </c>
      <c r="K13" s="75"/>
      <c r="L13" s="75"/>
      <c r="M13" s="59">
        <f>+F64</f>
        <v>0.11337868480725624</v>
      </c>
      <c r="N13" s="57"/>
      <c r="O13" s="49"/>
      <c r="P13" s="4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MK13" s="64"/>
    </row>
    <row r="14" spans="1:1025" s="35" customFormat="1" x14ac:dyDescent="0.3">
      <c r="A14" s="73" t="s">
        <v>32</v>
      </c>
      <c r="B14" s="73"/>
      <c r="C14" s="73"/>
      <c r="D14" s="73"/>
      <c r="E14" s="33" t="s">
        <v>33</v>
      </c>
      <c r="F14" s="76">
        <v>0.7</v>
      </c>
      <c r="G14" s="76"/>
      <c r="H14" s="34" t="s">
        <v>2</v>
      </c>
      <c r="J14" s="60"/>
      <c r="K14" s="60"/>
      <c r="L14" s="60"/>
      <c r="M14" s="57"/>
      <c r="N14" s="57"/>
      <c r="O14" s="49"/>
      <c r="P14" s="49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MK14" s="64"/>
    </row>
    <row r="15" spans="1:1025" s="35" customFormat="1" x14ac:dyDescent="0.3">
      <c r="A15" s="36"/>
      <c r="B15" s="37"/>
      <c r="C15" s="37"/>
      <c r="D15" s="37"/>
      <c r="E15" s="33"/>
      <c r="F15" s="38"/>
      <c r="G15" s="39"/>
      <c r="H15" s="34"/>
      <c r="J15" s="60"/>
      <c r="K15" s="60"/>
      <c r="L15" s="60"/>
      <c r="M15" s="57"/>
      <c r="N15" s="57"/>
      <c r="O15" s="49"/>
      <c r="P15" s="49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MK15" s="64"/>
    </row>
    <row r="16" spans="1:1025" s="35" customFormat="1" x14ac:dyDescent="0.3">
      <c r="A16" s="36"/>
      <c r="B16" s="37"/>
      <c r="C16" s="37"/>
      <c r="D16" s="37"/>
      <c r="E16" s="33"/>
      <c r="F16" s="38"/>
      <c r="G16" s="39"/>
      <c r="H16" s="34"/>
      <c r="J16" s="50"/>
      <c r="K16" s="50"/>
      <c r="L16" s="50"/>
      <c r="M16" s="48"/>
      <c r="N16" s="48"/>
      <c r="O16" s="49"/>
      <c r="P16" s="49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MK16" s="64"/>
    </row>
    <row r="17" spans="1:1025" s="35" customFormat="1" x14ac:dyDescent="0.3">
      <c r="A17" s="36"/>
      <c r="B17" s="37"/>
      <c r="C17" s="37"/>
      <c r="D17" s="37"/>
      <c r="E17" s="33"/>
      <c r="F17" s="38"/>
      <c r="G17" s="39"/>
      <c r="H17" s="34"/>
      <c r="J17" s="51"/>
      <c r="K17" s="51"/>
      <c r="L17" s="51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MK17" s="64"/>
    </row>
    <row r="18" spans="1:1025" s="35" customFormat="1" x14ac:dyDescent="0.3">
      <c r="A18" s="36"/>
      <c r="B18" s="37"/>
      <c r="C18" s="37"/>
      <c r="D18" s="37"/>
      <c r="E18" s="33"/>
      <c r="F18" s="38"/>
      <c r="G18" s="39"/>
      <c r="H18" s="34"/>
      <c r="J18" s="51"/>
      <c r="K18" s="51"/>
      <c r="L18" s="51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MK18" s="64"/>
    </row>
    <row r="19" spans="1:1025" s="35" customFormat="1" x14ac:dyDescent="0.3">
      <c r="A19" s="36"/>
      <c r="B19" s="37"/>
      <c r="C19" s="37"/>
      <c r="D19" s="37"/>
      <c r="E19" s="33"/>
      <c r="F19" s="38"/>
      <c r="G19" s="39"/>
      <c r="H19" s="34"/>
      <c r="J19" s="51"/>
      <c r="K19" s="51"/>
      <c r="L19" s="51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MK19" s="64"/>
    </row>
    <row r="20" spans="1:1025" x14ac:dyDescent="0.3">
      <c r="A20" s="27"/>
      <c r="B20" s="28"/>
      <c r="C20" s="28"/>
      <c r="D20" s="28"/>
      <c r="E20" s="25"/>
      <c r="F20" s="29"/>
      <c r="G20" s="30"/>
      <c r="H20" s="26"/>
      <c r="I20" s="9"/>
      <c r="J20" s="32"/>
      <c r="K20" s="32"/>
      <c r="L20" s="32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  <c r="XL20" s="9"/>
      <c r="XM20" s="9"/>
      <c r="XN20" s="9"/>
      <c r="XO20" s="9"/>
      <c r="XP20" s="9"/>
      <c r="XQ20" s="9"/>
      <c r="XR20" s="9"/>
      <c r="XS20" s="9"/>
      <c r="XT20" s="9"/>
      <c r="XU20" s="9"/>
      <c r="XV20" s="9"/>
      <c r="XW20" s="9"/>
      <c r="XX20" s="9"/>
      <c r="XY20" s="9"/>
      <c r="XZ20" s="9"/>
      <c r="YA20" s="9"/>
      <c r="YB20" s="9"/>
      <c r="YC20" s="9"/>
      <c r="YD20" s="9"/>
      <c r="YE20" s="9"/>
      <c r="YF20" s="9"/>
      <c r="YG20" s="9"/>
      <c r="YH20" s="9"/>
      <c r="YI20" s="9"/>
      <c r="YJ20" s="9"/>
      <c r="YK20" s="9"/>
      <c r="YL20" s="9"/>
      <c r="YM20" s="9"/>
      <c r="YN20" s="9"/>
      <c r="YO20" s="9"/>
      <c r="YP20" s="9"/>
      <c r="YQ20" s="9"/>
      <c r="YR20" s="9"/>
      <c r="YS20" s="9"/>
      <c r="YT20" s="9"/>
      <c r="YU20" s="9"/>
      <c r="YV20" s="9"/>
      <c r="YW20" s="9"/>
      <c r="YX20" s="9"/>
      <c r="YY20" s="9"/>
      <c r="YZ20" s="9"/>
      <c r="ZA20" s="9"/>
      <c r="ZB20" s="9"/>
      <c r="ZC20" s="9"/>
      <c r="ZD20" s="9"/>
      <c r="ZE20" s="9"/>
      <c r="ZF20" s="9"/>
      <c r="ZG20" s="9"/>
      <c r="ZH20" s="9"/>
      <c r="ZI20" s="9"/>
      <c r="ZJ20" s="9"/>
      <c r="ZK20" s="9"/>
      <c r="ZL20" s="9"/>
      <c r="ZM20" s="9"/>
      <c r="ZN20" s="9"/>
      <c r="ZO20" s="9"/>
      <c r="ZP20" s="9"/>
      <c r="ZQ20" s="9"/>
      <c r="ZR20" s="9"/>
      <c r="ZS20" s="9"/>
      <c r="ZT20" s="9"/>
      <c r="ZU20" s="9"/>
      <c r="ZV20" s="9"/>
      <c r="ZW20" s="9"/>
      <c r="ZX20" s="9"/>
      <c r="ZY20" s="9"/>
      <c r="ZZ20" s="9"/>
      <c r="AAA20" s="9"/>
      <c r="AAB20" s="9"/>
      <c r="AAC20" s="9"/>
      <c r="AAD20" s="9"/>
      <c r="AAE20" s="9"/>
      <c r="AAF20" s="9"/>
      <c r="AAG20" s="9"/>
      <c r="AAH20" s="9"/>
      <c r="AAI20" s="9"/>
      <c r="AAJ20" s="9"/>
      <c r="AAK20" s="9"/>
      <c r="AAL20" s="9"/>
      <c r="AAM20" s="9"/>
      <c r="AAN20" s="9"/>
      <c r="AAO20" s="9"/>
      <c r="AAP20" s="9"/>
      <c r="AAQ20" s="9"/>
      <c r="AAR20" s="9"/>
      <c r="AAS20" s="9"/>
      <c r="AAT20" s="9"/>
      <c r="AAU20" s="9"/>
      <c r="AAV20" s="9"/>
      <c r="AAW20" s="9"/>
      <c r="AAX20" s="9"/>
      <c r="AAY20" s="9"/>
      <c r="AAZ20" s="9"/>
      <c r="ABA20" s="9"/>
      <c r="ABB20" s="9"/>
      <c r="ABC20" s="9"/>
      <c r="ABD20" s="9"/>
      <c r="ABE20" s="9"/>
      <c r="ABF20" s="9"/>
      <c r="ABG20" s="9"/>
      <c r="ABH20" s="9"/>
      <c r="ABI20" s="9"/>
      <c r="ABJ20" s="9"/>
      <c r="ABK20" s="9"/>
      <c r="ABL20" s="9"/>
      <c r="ABM20" s="9"/>
      <c r="ABN20" s="9"/>
      <c r="ABO20" s="9"/>
      <c r="ABP20" s="9"/>
      <c r="ABQ20" s="9"/>
      <c r="ABR20" s="9"/>
      <c r="ABS20" s="9"/>
      <c r="ABT20" s="9"/>
      <c r="ABU20" s="9"/>
      <c r="ABV20" s="9"/>
      <c r="ABW20" s="9"/>
      <c r="ABX20" s="9"/>
      <c r="ABY20" s="9"/>
      <c r="ABZ20" s="9"/>
      <c r="ACA20" s="9"/>
      <c r="ACB20" s="9"/>
      <c r="ACC20" s="9"/>
      <c r="ACD20" s="9"/>
      <c r="ACE20" s="9"/>
      <c r="ACF20" s="9"/>
      <c r="ACG20" s="9"/>
      <c r="ACH20" s="9"/>
      <c r="ACI20" s="9"/>
      <c r="ACJ20" s="9"/>
      <c r="ACK20" s="9"/>
      <c r="ACL20" s="9"/>
      <c r="ACM20" s="9"/>
      <c r="ACN20" s="9"/>
      <c r="ACO20" s="9"/>
      <c r="ACP20" s="9"/>
      <c r="ACQ20" s="9"/>
      <c r="ACR20" s="9"/>
      <c r="ACS20" s="9"/>
      <c r="ACT20" s="9"/>
      <c r="ACU20" s="9"/>
      <c r="ACV20" s="9"/>
      <c r="ACW20" s="9"/>
      <c r="ACX20" s="9"/>
      <c r="ACY20" s="9"/>
      <c r="ACZ20" s="9"/>
      <c r="ADA20" s="9"/>
      <c r="ADB20" s="9"/>
      <c r="ADC20" s="9"/>
      <c r="ADD20" s="9"/>
      <c r="ADE20" s="9"/>
      <c r="ADF20" s="9"/>
      <c r="ADG20" s="9"/>
      <c r="ADH20" s="9"/>
      <c r="ADI20" s="9"/>
      <c r="ADJ20" s="9"/>
      <c r="ADK20" s="9"/>
      <c r="ADL20" s="9"/>
      <c r="ADM20" s="9"/>
      <c r="ADN20" s="9"/>
      <c r="ADO20" s="9"/>
      <c r="ADP20" s="9"/>
      <c r="ADQ20" s="9"/>
      <c r="ADR20" s="9"/>
      <c r="ADS20" s="9"/>
      <c r="ADT20" s="9"/>
      <c r="ADU20" s="9"/>
      <c r="ADV20" s="9"/>
      <c r="ADW20" s="9"/>
      <c r="ADX20" s="9"/>
      <c r="ADY20" s="9"/>
      <c r="ADZ20" s="9"/>
      <c r="AEA20" s="9"/>
      <c r="AEB20" s="9"/>
      <c r="AEC20" s="9"/>
      <c r="AED20" s="9"/>
      <c r="AEE20" s="9"/>
      <c r="AEF20" s="9"/>
      <c r="AEG20" s="9"/>
      <c r="AEH20" s="9"/>
      <c r="AEI20" s="9"/>
      <c r="AEJ20" s="9"/>
      <c r="AEK20" s="9"/>
      <c r="AEL20" s="9"/>
      <c r="AEM20" s="9"/>
      <c r="AEN20" s="9"/>
      <c r="AEO20" s="9"/>
      <c r="AEP20" s="9"/>
      <c r="AEQ20" s="9"/>
      <c r="AER20" s="9"/>
      <c r="AES20" s="9"/>
      <c r="AET20" s="9"/>
      <c r="AEU20" s="9"/>
      <c r="AEV20" s="9"/>
      <c r="AEW20" s="9"/>
      <c r="AEX20" s="9"/>
      <c r="AEY20" s="9"/>
      <c r="AEZ20" s="9"/>
      <c r="AFA20" s="9"/>
      <c r="AFB20" s="9"/>
      <c r="AFC20" s="9"/>
      <c r="AFD20" s="9"/>
      <c r="AFE20" s="9"/>
      <c r="AFF20" s="9"/>
      <c r="AFG20" s="9"/>
      <c r="AFH20" s="9"/>
      <c r="AFI20" s="9"/>
      <c r="AFJ20" s="9"/>
      <c r="AFK20" s="9"/>
      <c r="AFL20" s="9"/>
      <c r="AFM20" s="9"/>
      <c r="AFN20" s="9"/>
      <c r="AFO20" s="9"/>
      <c r="AFP20" s="9"/>
      <c r="AFQ20" s="9"/>
      <c r="AFR20" s="9"/>
      <c r="AFS20" s="9"/>
      <c r="AFT20" s="9"/>
      <c r="AFU20" s="9"/>
      <c r="AFV20" s="9"/>
      <c r="AFW20" s="9"/>
      <c r="AFX20" s="9"/>
      <c r="AFY20" s="9"/>
      <c r="AFZ20" s="9"/>
      <c r="AGA20" s="9"/>
      <c r="AGB20" s="9"/>
      <c r="AGC20" s="9"/>
      <c r="AGD20" s="9"/>
      <c r="AGE20" s="9"/>
      <c r="AGF20" s="9"/>
      <c r="AGG20" s="9"/>
      <c r="AGH20" s="9"/>
      <c r="AGI20" s="9"/>
      <c r="AGJ20" s="9"/>
      <c r="AGK20" s="9"/>
      <c r="AGL20" s="9"/>
      <c r="AGM20" s="9"/>
      <c r="AGN20" s="9"/>
      <c r="AGO20" s="9"/>
      <c r="AGP20" s="9"/>
      <c r="AGQ20" s="9"/>
      <c r="AGR20" s="9"/>
      <c r="AGS20" s="9"/>
      <c r="AGT20" s="9"/>
      <c r="AGU20" s="9"/>
      <c r="AGV20" s="9"/>
      <c r="AGW20" s="9"/>
      <c r="AGX20" s="9"/>
      <c r="AGY20" s="9"/>
      <c r="AGZ20" s="9"/>
      <c r="AHA20" s="9"/>
      <c r="AHB20" s="9"/>
      <c r="AHC20" s="9"/>
      <c r="AHD20" s="9"/>
      <c r="AHE20" s="9"/>
      <c r="AHF20" s="9"/>
      <c r="AHG20" s="9"/>
      <c r="AHH20" s="9"/>
      <c r="AHI20" s="9"/>
      <c r="AHJ20" s="9"/>
      <c r="AHK20" s="9"/>
      <c r="AHL20" s="9"/>
      <c r="AHM20" s="9"/>
      <c r="AHN20" s="9"/>
      <c r="AHO20" s="9"/>
      <c r="AHP20" s="9"/>
      <c r="AHQ20" s="9"/>
      <c r="AHR20" s="9"/>
      <c r="AHS20" s="9"/>
      <c r="AHT20" s="9"/>
      <c r="AHU20" s="9"/>
      <c r="AHV20" s="9"/>
      <c r="AHW20" s="9"/>
      <c r="AHX20" s="9"/>
      <c r="AHY20" s="9"/>
      <c r="AHZ20" s="9"/>
      <c r="AIA20" s="9"/>
      <c r="AIB20" s="9"/>
      <c r="AIC20" s="9"/>
      <c r="AID20" s="9"/>
      <c r="AIE20" s="9"/>
      <c r="AIF20" s="9"/>
      <c r="AIG20" s="9"/>
      <c r="AIH20" s="9"/>
      <c r="AII20" s="9"/>
      <c r="AIJ20" s="9"/>
      <c r="AIK20" s="9"/>
      <c r="AIL20" s="9"/>
      <c r="AIM20" s="9"/>
      <c r="AIN20" s="9"/>
      <c r="AIO20" s="9"/>
      <c r="AIP20" s="9"/>
      <c r="AIQ20" s="9"/>
      <c r="AIR20" s="9"/>
      <c r="AIS20" s="9"/>
      <c r="AIT20" s="9"/>
      <c r="AIU20" s="9"/>
      <c r="AIV20" s="9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  <c r="AJR20" s="9"/>
      <c r="AJS20" s="9"/>
      <c r="AJT20" s="9"/>
      <c r="AJU20" s="9"/>
      <c r="AJV20" s="9"/>
      <c r="AJW20" s="9"/>
      <c r="AJX20" s="9"/>
      <c r="AJY20" s="9"/>
      <c r="AJZ20" s="9"/>
      <c r="AKA20" s="9"/>
      <c r="AKB20" s="9"/>
      <c r="AKC20" s="9"/>
      <c r="AKD20" s="9"/>
      <c r="AKE20" s="9"/>
      <c r="AKF20" s="9"/>
      <c r="AKG20" s="9"/>
      <c r="AKH20" s="9"/>
      <c r="AKI20" s="9"/>
      <c r="AKJ20" s="9"/>
      <c r="AKK20" s="9"/>
      <c r="AKL20" s="9"/>
      <c r="AKM20" s="9"/>
      <c r="AKN20" s="9"/>
      <c r="AKO20" s="9"/>
      <c r="AKP20" s="9"/>
      <c r="AKQ20" s="9"/>
      <c r="AKR20" s="9"/>
      <c r="AKS20" s="9"/>
      <c r="AKT20" s="9"/>
      <c r="AKU20" s="9"/>
      <c r="AKV20" s="9"/>
      <c r="AKW20" s="9"/>
      <c r="AKX20" s="9"/>
      <c r="AKY20" s="9"/>
      <c r="AKZ20" s="9"/>
      <c r="ALA20" s="9"/>
      <c r="ALB20" s="9"/>
      <c r="ALC20" s="9"/>
      <c r="ALD20" s="9"/>
      <c r="ALE20" s="9"/>
      <c r="ALF20" s="9"/>
      <c r="ALG20" s="9"/>
      <c r="ALH20" s="9"/>
      <c r="ALI20" s="9"/>
      <c r="ALJ20" s="9"/>
      <c r="ALK20" s="9"/>
      <c r="ALL20" s="9"/>
      <c r="ALM20" s="9"/>
      <c r="ALN20" s="9"/>
      <c r="ALO20" s="9"/>
      <c r="ALP20" s="9"/>
      <c r="ALQ20" s="9"/>
      <c r="ALR20" s="9"/>
      <c r="ALS20" s="9"/>
      <c r="ALT20" s="9"/>
      <c r="ALU20" s="9"/>
      <c r="ALV20" s="9"/>
      <c r="ALW20" s="9"/>
      <c r="ALX20" s="9"/>
      <c r="ALY20" s="9"/>
      <c r="ALZ20" s="9"/>
      <c r="AMA20" s="9"/>
      <c r="AMB20" s="9"/>
      <c r="AMC20" s="9"/>
      <c r="AMD20" s="9"/>
      <c r="AME20" s="9"/>
      <c r="AMF20" s="9"/>
      <c r="AMG20" s="9"/>
      <c r="AMH20" s="9"/>
      <c r="AMI20" s="9"/>
      <c r="AMJ20" s="9"/>
    </row>
    <row r="21" spans="1:1025" x14ac:dyDescent="0.3">
      <c r="A21" s="27"/>
      <c r="B21" s="28"/>
      <c r="C21" s="28"/>
      <c r="D21" s="28"/>
      <c r="E21" s="25"/>
      <c r="F21" s="29"/>
      <c r="G21" s="30"/>
      <c r="H21" s="26"/>
      <c r="I21" s="9"/>
      <c r="J21" s="32"/>
      <c r="K21" s="32"/>
      <c r="L21" s="32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  <c r="XL21" s="9"/>
      <c r="XM21" s="9"/>
      <c r="XN21" s="9"/>
      <c r="XO21" s="9"/>
      <c r="XP21" s="9"/>
      <c r="XQ21" s="9"/>
      <c r="XR21" s="9"/>
      <c r="XS21" s="9"/>
      <c r="XT21" s="9"/>
      <c r="XU21" s="9"/>
      <c r="XV21" s="9"/>
      <c r="XW21" s="9"/>
      <c r="XX21" s="9"/>
      <c r="XY21" s="9"/>
      <c r="XZ21" s="9"/>
      <c r="YA21" s="9"/>
      <c r="YB21" s="9"/>
      <c r="YC21" s="9"/>
      <c r="YD21" s="9"/>
      <c r="YE21" s="9"/>
      <c r="YF21" s="9"/>
      <c r="YG21" s="9"/>
      <c r="YH21" s="9"/>
      <c r="YI21" s="9"/>
      <c r="YJ21" s="9"/>
      <c r="YK21" s="9"/>
      <c r="YL21" s="9"/>
      <c r="YM21" s="9"/>
      <c r="YN21" s="9"/>
      <c r="YO21" s="9"/>
      <c r="YP21" s="9"/>
      <c r="YQ21" s="9"/>
      <c r="YR21" s="9"/>
      <c r="YS21" s="9"/>
      <c r="YT21" s="9"/>
      <c r="YU21" s="9"/>
      <c r="YV21" s="9"/>
      <c r="YW21" s="9"/>
      <c r="YX21" s="9"/>
      <c r="YY21" s="9"/>
      <c r="YZ21" s="9"/>
      <c r="ZA21" s="9"/>
      <c r="ZB21" s="9"/>
      <c r="ZC21" s="9"/>
      <c r="ZD21" s="9"/>
      <c r="ZE21" s="9"/>
      <c r="ZF21" s="9"/>
      <c r="ZG21" s="9"/>
      <c r="ZH21" s="9"/>
      <c r="ZI21" s="9"/>
      <c r="ZJ21" s="9"/>
      <c r="ZK21" s="9"/>
      <c r="ZL21" s="9"/>
      <c r="ZM21" s="9"/>
      <c r="ZN21" s="9"/>
      <c r="ZO21" s="9"/>
      <c r="ZP21" s="9"/>
      <c r="ZQ21" s="9"/>
      <c r="ZR21" s="9"/>
      <c r="ZS21" s="9"/>
      <c r="ZT21" s="9"/>
      <c r="ZU21" s="9"/>
      <c r="ZV21" s="9"/>
      <c r="ZW21" s="9"/>
      <c r="ZX21" s="9"/>
      <c r="ZY21" s="9"/>
      <c r="ZZ21" s="9"/>
      <c r="AAA21" s="9"/>
      <c r="AAB21" s="9"/>
      <c r="AAC21" s="9"/>
      <c r="AAD21" s="9"/>
      <c r="AAE21" s="9"/>
      <c r="AAF21" s="9"/>
      <c r="AAG21" s="9"/>
      <c r="AAH21" s="9"/>
      <c r="AAI21" s="9"/>
      <c r="AAJ21" s="9"/>
      <c r="AAK21" s="9"/>
      <c r="AAL21" s="9"/>
      <c r="AAM21" s="9"/>
      <c r="AAN21" s="9"/>
      <c r="AAO21" s="9"/>
      <c r="AAP21" s="9"/>
      <c r="AAQ21" s="9"/>
      <c r="AAR21" s="9"/>
      <c r="AAS21" s="9"/>
      <c r="AAT21" s="9"/>
      <c r="AAU21" s="9"/>
      <c r="AAV21" s="9"/>
      <c r="AAW21" s="9"/>
      <c r="AAX21" s="9"/>
      <c r="AAY21" s="9"/>
      <c r="AAZ21" s="9"/>
      <c r="ABA21" s="9"/>
      <c r="ABB21" s="9"/>
      <c r="ABC21" s="9"/>
      <c r="ABD21" s="9"/>
      <c r="ABE21" s="9"/>
      <c r="ABF21" s="9"/>
      <c r="ABG21" s="9"/>
      <c r="ABH21" s="9"/>
      <c r="ABI21" s="9"/>
      <c r="ABJ21" s="9"/>
      <c r="ABK21" s="9"/>
      <c r="ABL21" s="9"/>
      <c r="ABM21" s="9"/>
      <c r="ABN21" s="9"/>
      <c r="ABO21" s="9"/>
      <c r="ABP21" s="9"/>
      <c r="ABQ21" s="9"/>
      <c r="ABR21" s="9"/>
      <c r="ABS21" s="9"/>
      <c r="ABT21" s="9"/>
      <c r="ABU21" s="9"/>
      <c r="ABV21" s="9"/>
      <c r="ABW21" s="9"/>
      <c r="ABX21" s="9"/>
      <c r="ABY21" s="9"/>
      <c r="ABZ21" s="9"/>
      <c r="ACA21" s="9"/>
      <c r="ACB21" s="9"/>
      <c r="ACC21" s="9"/>
      <c r="ACD21" s="9"/>
      <c r="ACE21" s="9"/>
      <c r="ACF21" s="9"/>
      <c r="ACG21" s="9"/>
      <c r="ACH21" s="9"/>
      <c r="ACI21" s="9"/>
      <c r="ACJ21" s="9"/>
      <c r="ACK21" s="9"/>
      <c r="ACL21" s="9"/>
      <c r="ACM21" s="9"/>
      <c r="ACN21" s="9"/>
      <c r="ACO21" s="9"/>
      <c r="ACP21" s="9"/>
      <c r="ACQ21" s="9"/>
      <c r="ACR21" s="9"/>
      <c r="ACS21" s="9"/>
      <c r="ACT21" s="9"/>
      <c r="ACU21" s="9"/>
      <c r="ACV21" s="9"/>
      <c r="ACW21" s="9"/>
      <c r="ACX21" s="9"/>
      <c r="ACY21" s="9"/>
      <c r="ACZ21" s="9"/>
      <c r="ADA21" s="9"/>
      <c r="ADB21" s="9"/>
      <c r="ADC21" s="9"/>
      <c r="ADD21" s="9"/>
      <c r="ADE21" s="9"/>
      <c r="ADF21" s="9"/>
      <c r="ADG21" s="9"/>
      <c r="ADH21" s="9"/>
      <c r="ADI21" s="9"/>
      <c r="ADJ21" s="9"/>
      <c r="ADK21" s="9"/>
      <c r="ADL21" s="9"/>
      <c r="ADM21" s="9"/>
      <c r="ADN21" s="9"/>
      <c r="ADO21" s="9"/>
      <c r="ADP21" s="9"/>
      <c r="ADQ21" s="9"/>
      <c r="ADR21" s="9"/>
      <c r="ADS21" s="9"/>
      <c r="ADT21" s="9"/>
      <c r="ADU21" s="9"/>
      <c r="ADV21" s="9"/>
      <c r="ADW21" s="9"/>
      <c r="ADX21" s="9"/>
      <c r="ADY21" s="9"/>
      <c r="ADZ21" s="9"/>
      <c r="AEA21" s="9"/>
      <c r="AEB21" s="9"/>
      <c r="AEC21" s="9"/>
      <c r="AED21" s="9"/>
      <c r="AEE21" s="9"/>
      <c r="AEF21" s="9"/>
      <c r="AEG21" s="9"/>
      <c r="AEH21" s="9"/>
      <c r="AEI21" s="9"/>
      <c r="AEJ21" s="9"/>
      <c r="AEK21" s="9"/>
      <c r="AEL21" s="9"/>
      <c r="AEM21" s="9"/>
      <c r="AEN21" s="9"/>
      <c r="AEO21" s="9"/>
      <c r="AEP21" s="9"/>
      <c r="AEQ21" s="9"/>
      <c r="AER21" s="9"/>
      <c r="AES21" s="9"/>
      <c r="AET21" s="9"/>
      <c r="AEU21" s="9"/>
      <c r="AEV21" s="9"/>
      <c r="AEW21" s="9"/>
      <c r="AEX21" s="9"/>
      <c r="AEY21" s="9"/>
      <c r="AEZ21" s="9"/>
      <c r="AFA21" s="9"/>
      <c r="AFB21" s="9"/>
      <c r="AFC21" s="9"/>
      <c r="AFD21" s="9"/>
      <c r="AFE21" s="9"/>
      <c r="AFF21" s="9"/>
      <c r="AFG21" s="9"/>
      <c r="AFH21" s="9"/>
      <c r="AFI21" s="9"/>
      <c r="AFJ21" s="9"/>
      <c r="AFK21" s="9"/>
      <c r="AFL21" s="9"/>
      <c r="AFM21" s="9"/>
      <c r="AFN21" s="9"/>
      <c r="AFO21" s="9"/>
      <c r="AFP21" s="9"/>
      <c r="AFQ21" s="9"/>
      <c r="AFR21" s="9"/>
      <c r="AFS21" s="9"/>
      <c r="AFT21" s="9"/>
      <c r="AFU21" s="9"/>
      <c r="AFV21" s="9"/>
      <c r="AFW21" s="9"/>
      <c r="AFX21" s="9"/>
      <c r="AFY21" s="9"/>
      <c r="AFZ21" s="9"/>
      <c r="AGA21" s="9"/>
      <c r="AGB21" s="9"/>
      <c r="AGC21" s="9"/>
      <c r="AGD21" s="9"/>
      <c r="AGE21" s="9"/>
      <c r="AGF21" s="9"/>
      <c r="AGG21" s="9"/>
      <c r="AGH21" s="9"/>
      <c r="AGI21" s="9"/>
      <c r="AGJ21" s="9"/>
      <c r="AGK21" s="9"/>
      <c r="AGL21" s="9"/>
      <c r="AGM21" s="9"/>
      <c r="AGN21" s="9"/>
      <c r="AGO21" s="9"/>
      <c r="AGP21" s="9"/>
      <c r="AGQ21" s="9"/>
      <c r="AGR21" s="9"/>
      <c r="AGS21" s="9"/>
      <c r="AGT21" s="9"/>
      <c r="AGU21" s="9"/>
      <c r="AGV21" s="9"/>
      <c r="AGW21" s="9"/>
      <c r="AGX21" s="9"/>
      <c r="AGY21" s="9"/>
      <c r="AGZ21" s="9"/>
      <c r="AHA21" s="9"/>
      <c r="AHB21" s="9"/>
      <c r="AHC21" s="9"/>
      <c r="AHD21" s="9"/>
      <c r="AHE21" s="9"/>
      <c r="AHF21" s="9"/>
      <c r="AHG21" s="9"/>
      <c r="AHH21" s="9"/>
      <c r="AHI21" s="9"/>
      <c r="AHJ21" s="9"/>
      <c r="AHK21" s="9"/>
      <c r="AHL21" s="9"/>
      <c r="AHM21" s="9"/>
      <c r="AHN21" s="9"/>
      <c r="AHO21" s="9"/>
      <c r="AHP21" s="9"/>
      <c r="AHQ21" s="9"/>
      <c r="AHR21" s="9"/>
      <c r="AHS21" s="9"/>
      <c r="AHT21" s="9"/>
      <c r="AHU21" s="9"/>
      <c r="AHV21" s="9"/>
      <c r="AHW21" s="9"/>
      <c r="AHX21" s="9"/>
      <c r="AHY21" s="9"/>
      <c r="AHZ21" s="9"/>
      <c r="AIA21" s="9"/>
      <c r="AIB21" s="9"/>
      <c r="AIC21" s="9"/>
      <c r="AID21" s="9"/>
      <c r="AIE21" s="9"/>
      <c r="AIF21" s="9"/>
      <c r="AIG21" s="9"/>
      <c r="AIH21" s="9"/>
      <c r="AII21" s="9"/>
      <c r="AIJ21" s="9"/>
      <c r="AIK21" s="9"/>
      <c r="AIL21" s="9"/>
      <c r="AIM21" s="9"/>
      <c r="AIN21" s="9"/>
      <c r="AIO21" s="9"/>
      <c r="AIP21" s="9"/>
      <c r="AIQ21" s="9"/>
      <c r="AIR21" s="9"/>
      <c r="AIS21" s="9"/>
      <c r="AIT21" s="9"/>
      <c r="AIU21" s="9"/>
      <c r="AIV21" s="9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  <c r="AJR21" s="9"/>
      <c r="AJS21" s="9"/>
      <c r="AJT21" s="9"/>
      <c r="AJU21" s="9"/>
      <c r="AJV21" s="9"/>
      <c r="AJW21" s="9"/>
      <c r="AJX21" s="9"/>
      <c r="AJY21" s="9"/>
      <c r="AJZ21" s="9"/>
      <c r="AKA21" s="9"/>
      <c r="AKB21" s="9"/>
      <c r="AKC21" s="9"/>
      <c r="AKD21" s="9"/>
      <c r="AKE21" s="9"/>
      <c r="AKF21" s="9"/>
      <c r="AKG21" s="9"/>
      <c r="AKH21" s="9"/>
      <c r="AKI21" s="9"/>
      <c r="AKJ21" s="9"/>
      <c r="AKK21" s="9"/>
      <c r="AKL21" s="9"/>
      <c r="AKM21" s="9"/>
      <c r="AKN21" s="9"/>
      <c r="AKO21" s="9"/>
      <c r="AKP21" s="9"/>
      <c r="AKQ21" s="9"/>
      <c r="AKR21" s="9"/>
      <c r="AKS21" s="9"/>
      <c r="AKT21" s="9"/>
      <c r="AKU21" s="9"/>
      <c r="AKV21" s="9"/>
      <c r="AKW21" s="9"/>
      <c r="AKX21" s="9"/>
      <c r="AKY21" s="9"/>
      <c r="AKZ21" s="9"/>
      <c r="ALA21" s="9"/>
      <c r="ALB21" s="9"/>
      <c r="ALC21" s="9"/>
      <c r="ALD21" s="9"/>
      <c r="ALE21" s="9"/>
      <c r="ALF21" s="9"/>
      <c r="ALG21" s="9"/>
      <c r="ALH21" s="9"/>
      <c r="ALI21" s="9"/>
      <c r="ALJ21" s="9"/>
      <c r="ALK21" s="9"/>
      <c r="ALL21" s="9"/>
      <c r="ALM21" s="9"/>
      <c r="ALN21" s="9"/>
      <c r="ALO21" s="9"/>
      <c r="ALP21" s="9"/>
      <c r="ALQ21" s="9"/>
      <c r="ALR21" s="9"/>
      <c r="ALS21" s="9"/>
      <c r="ALT21" s="9"/>
      <c r="ALU21" s="9"/>
      <c r="ALV21" s="9"/>
      <c r="ALW21" s="9"/>
      <c r="ALX21" s="9"/>
      <c r="ALY21" s="9"/>
      <c r="ALZ21" s="9"/>
      <c r="AMA21" s="9"/>
      <c r="AMB21" s="9"/>
      <c r="AMC21" s="9"/>
      <c r="AMD21" s="9"/>
      <c r="AME21" s="9"/>
      <c r="AMF21" s="9"/>
      <c r="AMG21" s="9"/>
      <c r="AMH21" s="9"/>
      <c r="AMI21" s="9"/>
      <c r="AMJ21" s="9"/>
    </row>
    <row r="22" spans="1:1025" x14ac:dyDescent="0.3">
      <c r="A22" s="27"/>
      <c r="B22" s="28"/>
      <c r="C22" s="28"/>
      <c r="D22" s="28"/>
      <c r="E22" s="25"/>
      <c r="F22" s="29"/>
      <c r="G22" s="30"/>
      <c r="H22" s="26"/>
      <c r="I22" s="9"/>
      <c r="J22" s="32"/>
      <c r="K22" s="32"/>
      <c r="L22" s="32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  <c r="AMA22" s="9"/>
      <c r="AMB22" s="9"/>
      <c r="AMC22" s="9"/>
      <c r="AMD22" s="9"/>
      <c r="AME22" s="9"/>
      <c r="AMF22" s="9"/>
      <c r="AMG22" s="9"/>
      <c r="AMH22" s="9"/>
      <c r="AMI22" s="9"/>
      <c r="AMJ22" s="9"/>
    </row>
    <row r="23" spans="1:1025" x14ac:dyDescent="0.3">
      <c r="A23" s="27"/>
      <c r="B23" s="28"/>
      <c r="C23" s="28"/>
      <c r="D23" s="28"/>
      <c r="E23" s="25"/>
      <c r="F23" s="29"/>
      <c r="G23" s="30"/>
      <c r="H23" s="26"/>
      <c r="I23" s="9"/>
      <c r="J23" s="32"/>
      <c r="K23" s="32"/>
      <c r="L23" s="32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  <c r="XL23" s="9"/>
      <c r="XM23" s="9"/>
      <c r="XN23" s="9"/>
      <c r="XO23" s="9"/>
      <c r="XP23" s="9"/>
      <c r="XQ23" s="9"/>
      <c r="XR23" s="9"/>
      <c r="XS23" s="9"/>
      <c r="XT23" s="9"/>
      <c r="XU23" s="9"/>
      <c r="XV23" s="9"/>
      <c r="XW23" s="9"/>
      <c r="XX23" s="9"/>
      <c r="XY23" s="9"/>
      <c r="XZ23" s="9"/>
      <c r="YA23" s="9"/>
      <c r="YB23" s="9"/>
      <c r="YC23" s="9"/>
      <c r="YD23" s="9"/>
      <c r="YE23" s="9"/>
      <c r="YF23" s="9"/>
      <c r="YG23" s="9"/>
      <c r="YH23" s="9"/>
      <c r="YI23" s="9"/>
      <c r="YJ23" s="9"/>
      <c r="YK23" s="9"/>
      <c r="YL23" s="9"/>
      <c r="YM23" s="9"/>
      <c r="YN23" s="9"/>
      <c r="YO23" s="9"/>
      <c r="YP23" s="9"/>
      <c r="YQ23" s="9"/>
      <c r="YR23" s="9"/>
      <c r="YS23" s="9"/>
      <c r="YT23" s="9"/>
      <c r="YU23" s="9"/>
      <c r="YV23" s="9"/>
      <c r="YW23" s="9"/>
      <c r="YX23" s="9"/>
      <c r="YY23" s="9"/>
      <c r="YZ23" s="9"/>
      <c r="ZA23" s="9"/>
      <c r="ZB23" s="9"/>
      <c r="ZC23" s="9"/>
      <c r="ZD23" s="9"/>
      <c r="ZE23" s="9"/>
      <c r="ZF23" s="9"/>
      <c r="ZG23" s="9"/>
      <c r="ZH23" s="9"/>
      <c r="ZI23" s="9"/>
      <c r="ZJ23" s="9"/>
      <c r="ZK23" s="9"/>
      <c r="ZL23" s="9"/>
      <c r="ZM23" s="9"/>
      <c r="ZN23" s="9"/>
      <c r="ZO23" s="9"/>
      <c r="ZP23" s="9"/>
      <c r="ZQ23" s="9"/>
      <c r="ZR23" s="9"/>
      <c r="ZS23" s="9"/>
      <c r="ZT23" s="9"/>
      <c r="ZU23" s="9"/>
      <c r="ZV23" s="9"/>
      <c r="ZW23" s="9"/>
      <c r="ZX23" s="9"/>
      <c r="ZY23" s="9"/>
      <c r="ZZ23" s="9"/>
      <c r="AAA23" s="9"/>
      <c r="AAB23" s="9"/>
      <c r="AAC23" s="9"/>
      <c r="AAD23" s="9"/>
      <c r="AAE23" s="9"/>
      <c r="AAF23" s="9"/>
      <c r="AAG23" s="9"/>
      <c r="AAH23" s="9"/>
      <c r="AAI23" s="9"/>
      <c r="AAJ23" s="9"/>
      <c r="AAK23" s="9"/>
      <c r="AAL23" s="9"/>
      <c r="AAM23" s="9"/>
      <c r="AAN23" s="9"/>
      <c r="AAO23" s="9"/>
      <c r="AAP23" s="9"/>
      <c r="AAQ23" s="9"/>
      <c r="AAR23" s="9"/>
      <c r="AAS23" s="9"/>
      <c r="AAT23" s="9"/>
      <c r="AAU23" s="9"/>
      <c r="AAV23" s="9"/>
      <c r="AAW23" s="9"/>
      <c r="AAX23" s="9"/>
      <c r="AAY23" s="9"/>
      <c r="AAZ23" s="9"/>
      <c r="ABA23" s="9"/>
      <c r="ABB23" s="9"/>
      <c r="ABC23" s="9"/>
      <c r="ABD23" s="9"/>
      <c r="ABE23" s="9"/>
      <c r="ABF23" s="9"/>
      <c r="ABG23" s="9"/>
      <c r="ABH23" s="9"/>
      <c r="ABI23" s="9"/>
      <c r="ABJ23" s="9"/>
      <c r="ABK23" s="9"/>
      <c r="ABL23" s="9"/>
      <c r="ABM23" s="9"/>
      <c r="ABN23" s="9"/>
      <c r="ABO23" s="9"/>
      <c r="ABP23" s="9"/>
      <c r="ABQ23" s="9"/>
      <c r="ABR23" s="9"/>
      <c r="ABS23" s="9"/>
      <c r="ABT23" s="9"/>
      <c r="ABU23" s="9"/>
      <c r="ABV23" s="9"/>
      <c r="ABW23" s="9"/>
      <c r="ABX23" s="9"/>
      <c r="ABY23" s="9"/>
      <c r="ABZ23" s="9"/>
      <c r="ACA23" s="9"/>
      <c r="ACB23" s="9"/>
      <c r="ACC23" s="9"/>
      <c r="ACD23" s="9"/>
      <c r="ACE23" s="9"/>
      <c r="ACF23" s="9"/>
      <c r="ACG23" s="9"/>
      <c r="ACH23" s="9"/>
      <c r="ACI23" s="9"/>
      <c r="ACJ23" s="9"/>
      <c r="ACK23" s="9"/>
      <c r="ACL23" s="9"/>
      <c r="ACM23" s="9"/>
      <c r="ACN23" s="9"/>
      <c r="ACO23" s="9"/>
      <c r="ACP23" s="9"/>
      <c r="ACQ23" s="9"/>
      <c r="ACR23" s="9"/>
      <c r="ACS23" s="9"/>
      <c r="ACT23" s="9"/>
      <c r="ACU23" s="9"/>
      <c r="ACV23" s="9"/>
      <c r="ACW23" s="9"/>
      <c r="ACX23" s="9"/>
      <c r="ACY23" s="9"/>
      <c r="ACZ23" s="9"/>
      <c r="ADA23" s="9"/>
      <c r="ADB23" s="9"/>
      <c r="ADC23" s="9"/>
      <c r="ADD23" s="9"/>
      <c r="ADE23" s="9"/>
      <c r="ADF23" s="9"/>
      <c r="ADG23" s="9"/>
      <c r="ADH23" s="9"/>
      <c r="ADI23" s="9"/>
      <c r="ADJ23" s="9"/>
      <c r="ADK23" s="9"/>
      <c r="ADL23" s="9"/>
      <c r="ADM23" s="9"/>
      <c r="ADN23" s="9"/>
      <c r="ADO23" s="9"/>
      <c r="ADP23" s="9"/>
      <c r="ADQ23" s="9"/>
      <c r="ADR23" s="9"/>
      <c r="ADS23" s="9"/>
      <c r="ADT23" s="9"/>
      <c r="ADU23" s="9"/>
      <c r="ADV23" s="9"/>
      <c r="ADW23" s="9"/>
      <c r="ADX23" s="9"/>
      <c r="ADY23" s="9"/>
      <c r="ADZ23" s="9"/>
      <c r="AEA23" s="9"/>
      <c r="AEB23" s="9"/>
      <c r="AEC23" s="9"/>
      <c r="AED23" s="9"/>
      <c r="AEE23" s="9"/>
      <c r="AEF23" s="9"/>
      <c r="AEG23" s="9"/>
      <c r="AEH23" s="9"/>
      <c r="AEI23" s="9"/>
      <c r="AEJ23" s="9"/>
      <c r="AEK23" s="9"/>
      <c r="AEL23" s="9"/>
      <c r="AEM23" s="9"/>
      <c r="AEN23" s="9"/>
      <c r="AEO23" s="9"/>
      <c r="AEP23" s="9"/>
      <c r="AEQ23" s="9"/>
      <c r="AER23" s="9"/>
      <c r="AES23" s="9"/>
      <c r="AET23" s="9"/>
      <c r="AEU23" s="9"/>
      <c r="AEV23" s="9"/>
      <c r="AEW23" s="9"/>
      <c r="AEX23" s="9"/>
      <c r="AEY23" s="9"/>
      <c r="AEZ23" s="9"/>
      <c r="AFA23" s="9"/>
      <c r="AFB23" s="9"/>
      <c r="AFC23" s="9"/>
      <c r="AFD23" s="9"/>
      <c r="AFE23" s="9"/>
      <c r="AFF23" s="9"/>
      <c r="AFG23" s="9"/>
      <c r="AFH23" s="9"/>
      <c r="AFI23" s="9"/>
      <c r="AFJ23" s="9"/>
      <c r="AFK23" s="9"/>
      <c r="AFL23" s="9"/>
      <c r="AFM23" s="9"/>
      <c r="AFN23" s="9"/>
      <c r="AFO23" s="9"/>
      <c r="AFP23" s="9"/>
      <c r="AFQ23" s="9"/>
      <c r="AFR23" s="9"/>
      <c r="AFS23" s="9"/>
      <c r="AFT23" s="9"/>
      <c r="AFU23" s="9"/>
      <c r="AFV23" s="9"/>
      <c r="AFW23" s="9"/>
      <c r="AFX23" s="9"/>
      <c r="AFY23" s="9"/>
      <c r="AFZ23" s="9"/>
      <c r="AGA23" s="9"/>
      <c r="AGB23" s="9"/>
      <c r="AGC23" s="9"/>
      <c r="AGD23" s="9"/>
      <c r="AGE23" s="9"/>
      <c r="AGF23" s="9"/>
      <c r="AGG23" s="9"/>
      <c r="AGH23" s="9"/>
      <c r="AGI23" s="9"/>
      <c r="AGJ23" s="9"/>
      <c r="AGK23" s="9"/>
      <c r="AGL23" s="9"/>
      <c r="AGM23" s="9"/>
      <c r="AGN23" s="9"/>
      <c r="AGO23" s="9"/>
      <c r="AGP23" s="9"/>
      <c r="AGQ23" s="9"/>
      <c r="AGR23" s="9"/>
      <c r="AGS23" s="9"/>
      <c r="AGT23" s="9"/>
      <c r="AGU23" s="9"/>
      <c r="AGV23" s="9"/>
      <c r="AGW23" s="9"/>
      <c r="AGX23" s="9"/>
      <c r="AGY23" s="9"/>
      <c r="AGZ23" s="9"/>
      <c r="AHA23" s="9"/>
      <c r="AHB23" s="9"/>
      <c r="AHC23" s="9"/>
      <c r="AHD23" s="9"/>
      <c r="AHE23" s="9"/>
      <c r="AHF23" s="9"/>
      <c r="AHG23" s="9"/>
      <c r="AHH23" s="9"/>
      <c r="AHI23" s="9"/>
      <c r="AHJ23" s="9"/>
      <c r="AHK23" s="9"/>
      <c r="AHL23" s="9"/>
      <c r="AHM23" s="9"/>
      <c r="AHN23" s="9"/>
      <c r="AHO23" s="9"/>
      <c r="AHP23" s="9"/>
      <c r="AHQ23" s="9"/>
      <c r="AHR23" s="9"/>
      <c r="AHS23" s="9"/>
      <c r="AHT23" s="9"/>
      <c r="AHU23" s="9"/>
      <c r="AHV23" s="9"/>
      <c r="AHW23" s="9"/>
      <c r="AHX23" s="9"/>
      <c r="AHY23" s="9"/>
      <c r="AHZ23" s="9"/>
      <c r="AIA23" s="9"/>
      <c r="AIB23" s="9"/>
      <c r="AIC23" s="9"/>
      <c r="AID23" s="9"/>
      <c r="AIE23" s="9"/>
      <c r="AIF23" s="9"/>
      <c r="AIG23" s="9"/>
      <c r="AIH23" s="9"/>
      <c r="AII23" s="9"/>
      <c r="AIJ23" s="9"/>
      <c r="AIK23" s="9"/>
      <c r="AIL23" s="9"/>
      <c r="AIM23" s="9"/>
      <c r="AIN23" s="9"/>
      <c r="AIO23" s="9"/>
      <c r="AIP23" s="9"/>
      <c r="AIQ23" s="9"/>
      <c r="AIR23" s="9"/>
      <c r="AIS23" s="9"/>
      <c r="AIT23" s="9"/>
      <c r="AIU23" s="9"/>
      <c r="AIV23" s="9"/>
      <c r="AIW23" s="9"/>
      <c r="AIX23" s="9"/>
      <c r="AIY23" s="9"/>
      <c r="AIZ23" s="9"/>
      <c r="AJA23" s="9"/>
      <c r="AJB23" s="9"/>
      <c r="AJC23" s="9"/>
      <c r="AJD23" s="9"/>
      <c r="AJE23" s="9"/>
      <c r="AJF23" s="9"/>
      <c r="AJG23" s="9"/>
      <c r="AJH23" s="9"/>
      <c r="AJI23" s="9"/>
      <c r="AJJ23" s="9"/>
      <c r="AJK23" s="9"/>
      <c r="AJL23" s="9"/>
      <c r="AJM23" s="9"/>
      <c r="AJN23" s="9"/>
      <c r="AJO23" s="9"/>
      <c r="AJP23" s="9"/>
      <c r="AJQ23" s="9"/>
      <c r="AJR23" s="9"/>
      <c r="AJS23" s="9"/>
      <c r="AJT23" s="9"/>
      <c r="AJU23" s="9"/>
      <c r="AJV23" s="9"/>
      <c r="AJW23" s="9"/>
      <c r="AJX23" s="9"/>
      <c r="AJY23" s="9"/>
      <c r="AJZ23" s="9"/>
      <c r="AKA23" s="9"/>
      <c r="AKB23" s="9"/>
      <c r="AKC23" s="9"/>
      <c r="AKD23" s="9"/>
      <c r="AKE23" s="9"/>
      <c r="AKF23" s="9"/>
      <c r="AKG23" s="9"/>
      <c r="AKH23" s="9"/>
      <c r="AKI23" s="9"/>
      <c r="AKJ23" s="9"/>
      <c r="AKK23" s="9"/>
      <c r="AKL23" s="9"/>
      <c r="AKM23" s="9"/>
      <c r="AKN23" s="9"/>
      <c r="AKO23" s="9"/>
      <c r="AKP23" s="9"/>
      <c r="AKQ23" s="9"/>
      <c r="AKR23" s="9"/>
      <c r="AKS23" s="9"/>
      <c r="AKT23" s="9"/>
      <c r="AKU23" s="9"/>
      <c r="AKV23" s="9"/>
      <c r="AKW23" s="9"/>
      <c r="AKX23" s="9"/>
      <c r="AKY23" s="9"/>
      <c r="AKZ23" s="9"/>
      <c r="ALA23" s="9"/>
      <c r="ALB23" s="9"/>
      <c r="ALC23" s="9"/>
      <c r="ALD23" s="9"/>
      <c r="ALE23" s="9"/>
      <c r="ALF23" s="9"/>
      <c r="ALG23" s="9"/>
      <c r="ALH23" s="9"/>
      <c r="ALI23" s="9"/>
      <c r="ALJ23" s="9"/>
      <c r="ALK23" s="9"/>
      <c r="ALL23" s="9"/>
      <c r="ALM23" s="9"/>
      <c r="ALN23" s="9"/>
      <c r="ALO23" s="9"/>
      <c r="ALP23" s="9"/>
      <c r="ALQ23" s="9"/>
      <c r="ALR23" s="9"/>
      <c r="ALS23" s="9"/>
      <c r="ALT23" s="9"/>
      <c r="ALU23" s="9"/>
      <c r="ALV23" s="9"/>
      <c r="ALW23" s="9"/>
      <c r="ALX23" s="9"/>
      <c r="ALY23" s="9"/>
      <c r="ALZ23" s="9"/>
      <c r="AMA23" s="9"/>
      <c r="AMB23" s="9"/>
      <c r="AMC23" s="9"/>
      <c r="AMD23" s="9"/>
      <c r="AME23" s="9"/>
      <c r="AMF23" s="9"/>
      <c r="AMG23" s="9"/>
      <c r="AMH23" s="9"/>
      <c r="AMI23" s="9"/>
      <c r="AMJ23" s="9"/>
    </row>
    <row r="24" spans="1:1025" x14ac:dyDescent="0.3">
      <c r="A24" s="27"/>
      <c r="B24" s="28"/>
      <c r="C24" s="28"/>
      <c r="D24" s="28"/>
      <c r="E24" s="25"/>
      <c r="F24" s="29"/>
      <c r="G24" s="30"/>
      <c r="H24" s="26"/>
      <c r="I24" s="9"/>
      <c r="J24" s="32"/>
      <c r="K24" s="32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</row>
    <row r="25" spans="1:1025" x14ac:dyDescent="0.3">
      <c r="A25" s="27"/>
      <c r="B25" s="28"/>
      <c r="C25" s="28"/>
      <c r="D25" s="28"/>
      <c r="E25" s="25"/>
      <c r="F25" s="29"/>
      <c r="G25" s="30"/>
      <c r="H25" s="26"/>
      <c r="I25" s="9"/>
      <c r="J25" s="32"/>
      <c r="K25" s="32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  <c r="XL25" s="9"/>
      <c r="XM25" s="9"/>
      <c r="XN25" s="9"/>
      <c r="XO25" s="9"/>
      <c r="XP25" s="9"/>
      <c r="XQ25" s="9"/>
      <c r="XR25" s="9"/>
      <c r="XS25" s="9"/>
      <c r="XT25" s="9"/>
      <c r="XU25" s="9"/>
      <c r="XV25" s="9"/>
      <c r="XW25" s="9"/>
      <c r="XX25" s="9"/>
      <c r="XY25" s="9"/>
      <c r="XZ25" s="9"/>
      <c r="YA25" s="9"/>
      <c r="YB25" s="9"/>
      <c r="YC25" s="9"/>
      <c r="YD25" s="9"/>
      <c r="YE25" s="9"/>
      <c r="YF25" s="9"/>
      <c r="YG25" s="9"/>
      <c r="YH25" s="9"/>
      <c r="YI25" s="9"/>
      <c r="YJ25" s="9"/>
      <c r="YK25" s="9"/>
      <c r="YL25" s="9"/>
      <c r="YM25" s="9"/>
      <c r="YN25" s="9"/>
      <c r="YO25" s="9"/>
      <c r="YP25" s="9"/>
      <c r="YQ25" s="9"/>
      <c r="YR25" s="9"/>
      <c r="YS25" s="9"/>
      <c r="YT25" s="9"/>
      <c r="YU25" s="9"/>
      <c r="YV25" s="9"/>
      <c r="YW25" s="9"/>
      <c r="YX25" s="9"/>
      <c r="YY25" s="9"/>
      <c r="YZ25" s="9"/>
      <c r="ZA25" s="9"/>
      <c r="ZB25" s="9"/>
      <c r="ZC25" s="9"/>
      <c r="ZD25" s="9"/>
      <c r="ZE25" s="9"/>
      <c r="ZF25" s="9"/>
      <c r="ZG25" s="9"/>
      <c r="ZH25" s="9"/>
      <c r="ZI25" s="9"/>
      <c r="ZJ25" s="9"/>
      <c r="ZK25" s="9"/>
      <c r="ZL25" s="9"/>
      <c r="ZM25" s="9"/>
      <c r="ZN25" s="9"/>
      <c r="ZO25" s="9"/>
      <c r="ZP25" s="9"/>
      <c r="ZQ25" s="9"/>
      <c r="ZR25" s="9"/>
      <c r="ZS25" s="9"/>
      <c r="ZT25" s="9"/>
      <c r="ZU25" s="9"/>
      <c r="ZV25" s="9"/>
      <c r="ZW25" s="9"/>
      <c r="ZX25" s="9"/>
      <c r="ZY25" s="9"/>
      <c r="ZZ25" s="9"/>
      <c r="AAA25" s="9"/>
      <c r="AAB25" s="9"/>
      <c r="AAC25" s="9"/>
      <c r="AAD25" s="9"/>
      <c r="AAE25" s="9"/>
      <c r="AAF25" s="9"/>
      <c r="AAG25" s="9"/>
      <c r="AAH25" s="9"/>
      <c r="AAI25" s="9"/>
      <c r="AAJ25" s="9"/>
      <c r="AAK25" s="9"/>
      <c r="AAL25" s="9"/>
      <c r="AAM25" s="9"/>
      <c r="AAN25" s="9"/>
      <c r="AAO25" s="9"/>
      <c r="AAP25" s="9"/>
      <c r="AAQ25" s="9"/>
      <c r="AAR25" s="9"/>
      <c r="AAS25" s="9"/>
      <c r="AAT25" s="9"/>
      <c r="AAU25" s="9"/>
      <c r="AAV25" s="9"/>
      <c r="AAW25" s="9"/>
      <c r="AAX25" s="9"/>
      <c r="AAY25" s="9"/>
      <c r="AAZ25" s="9"/>
      <c r="ABA25" s="9"/>
      <c r="ABB25" s="9"/>
      <c r="ABC25" s="9"/>
      <c r="ABD25" s="9"/>
      <c r="ABE25" s="9"/>
      <c r="ABF25" s="9"/>
      <c r="ABG25" s="9"/>
      <c r="ABH25" s="9"/>
      <c r="ABI25" s="9"/>
      <c r="ABJ25" s="9"/>
      <c r="ABK25" s="9"/>
      <c r="ABL25" s="9"/>
      <c r="ABM25" s="9"/>
      <c r="ABN25" s="9"/>
      <c r="ABO25" s="9"/>
      <c r="ABP25" s="9"/>
      <c r="ABQ25" s="9"/>
      <c r="ABR25" s="9"/>
      <c r="ABS25" s="9"/>
      <c r="ABT25" s="9"/>
      <c r="ABU25" s="9"/>
      <c r="ABV25" s="9"/>
      <c r="ABW25" s="9"/>
      <c r="ABX25" s="9"/>
      <c r="ABY25" s="9"/>
      <c r="ABZ25" s="9"/>
      <c r="ACA25" s="9"/>
      <c r="ACB25" s="9"/>
      <c r="ACC25" s="9"/>
      <c r="ACD25" s="9"/>
      <c r="ACE25" s="9"/>
      <c r="ACF25" s="9"/>
      <c r="ACG25" s="9"/>
      <c r="ACH25" s="9"/>
      <c r="ACI25" s="9"/>
      <c r="ACJ25" s="9"/>
      <c r="ACK25" s="9"/>
      <c r="ACL25" s="9"/>
      <c r="ACM25" s="9"/>
      <c r="ACN25" s="9"/>
      <c r="ACO25" s="9"/>
      <c r="ACP25" s="9"/>
      <c r="ACQ25" s="9"/>
      <c r="ACR25" s="9"/>
      <c r="ACS25" s="9"/>
      <c r="ACT25" s="9"/>
      <c r="ACU25" s="9"/>
      <c r="ACV25" s="9"/>
      <c r="ACW25" s="9"/>
      <c r="ACX25" s="9"/>
      <c r="ACY25" s="9"/>
      <c r="ACZ25" s="9"/>
      <c r="ADA25" s="9"/>
      <c r="ADB25" s="9"/>
      <c r="ADC25" s="9"/>
      <c r="ADD25" s="9"/>
      <c r="ADE25" s="9"/>
      <c r="ADF25" s="9"/>
      <c r="ADG25" s="9"/>
      <c r="ADH25" s="9"/>
      <c r="ADI25" s="9"/>
      <c r="ADJ25" s="9"/>
      <c r="ADK25" s="9"/>
      <c r="ADL25" s="9"/>
      <c r="ADM25" s="9"/>
      <c r="ADN25" s="9"/>
      <c r="ADO25" s="9"/>
      <c r="ADP25" s="9"/>
      <c r="ADQ25" s="9"/>
      <c r="ADR25" s="9"/>
      <c r="ADS25" s="9"/>
      <c r="ADT25" s="9"/>
      <c r="ADU25" s="9"/>
      <c r="ADV25" s="9"/>
      <c r="ADW25" s="9"/>
      <c r="ADX25" s="9"/>
      <c r="ADY25" s="9"/>
      <c r="ADZ25" s="9"/>
      <c r="AEA25" s="9"/>
      <c r="AEB25" s="9"/>
      <c r="AEC25" s="9"/>
      <c r="AED25" s="9"/>
      <c r="AEE25" s="9"/>
      <c r="AEF25" s="9"/>
      <c r="AEG25" s="9"/>
      <c r="AEH25" s="9"/>
      <c r="AEI25" s="9"/>
      <c r="AEJ25" s="9"/>
      <c r="AEK25" s="9"/>
      <c r="AEL25" s="9"/>
      <c r="AEM25" s="9"/>
      <c r="AEN25" s="9"/>
      <c r="AEO25" s="9"/>
      <c r="AEP25" s="9"/>
      <c r="AEQ25" s="9"/>
      <c r="AER25" s="9"/>
      <c r="AES25" s="9"/>
      <c r="AET25" s="9"/>
      <c r="AEU25" s="9"/>
      <c r="AEV25" s="9"/>
      <c r="AEW25" s="9"/>
      <c r="AEX25" s="9"/>
      <c r="AEY25" s="9"/>
      <c r="AEZ25" s="9"/>
      <c r="AFA25" s="9"/>
      <c r="AFB25" s="9"/>
      <c r="AFC25" s="9"/>
      <c r="AFD25" s="9"/>
      <c r="AFE25" s="9"/>
      <c r="AFF25" s="9"/>
      <c r="AFG25" s="9"/>
      <c r="AFH25" s="9"/>
      <c r="AFI25" s="9"/>
      <c r="AFJ25" s="9"/>
      <c r="AFK25" s="9"/>
      <c r="AFL25" s="9"/>
      <c r="AFM25" s="9"/>
      <c r="AFN25" s="9"/>
      <c r="AFO25" s="9"/>
      <c r="AFP25" s="9"/>
      <c r="AFQ25" s="9"/>
      <c r="AFR25" s="9"/>
      <c r="AFS25" s="9"/>
      <c r="AFT25" s="9"/>
      <c r="AFU25" s="9"/>
      <c r="AFV25" s="9"/>
      <c r="AFW25" s="9"/>
      <c r="AFX25" s="9"/>
      <c r="AFY25" s="9"/>
      <c r="AFZ25" s="9"/>
      <c r="AGA25" s="9"/>
      <c r="AGB25" s="9"/>
      <c r="AGC25" s="9"/>
      <c r="AGD25" s="9"/>
      <c r="AGE25" s="9"/>
      <c r="AGF25" s="9"/>
      <c r="AGG25" s="9"/>
      <c r="AGH25" s="9"/>
      <c r="AGI25" s="9"/>
      <c r="AGJ25" s="9"/>
      <c r="AGK25" s="9"/>
      <c r="AGL25" s="9"/>
      <c r="AGM25" s="9"/>
      <c r="AGN25" s="9"/>
      <c r="AGO25" s="9"/>
      <c r="AGP25" s="9"/>
      <c r="AGQ25" s="9"/>
      <c r="AGR25" s="9"/>
      <c r="AGS25" s="9"/>
      <c r="AGT25" s="9"/>
      <c r="AGU25" s="9"/>
      <c r="AGV25" s="9"/>
      <c r="AGW25" s="9"/>
      <c r="AGX25" s="9"/>
      <c r="AGY25" s="9"/>
      <c r="AGZ25" s="9"/>
      <c r="AHA25" s="9"/>
      <c r="AHB25" s="9"/>
      <c r="AHC25" s="9"/>
      <c r="AHD25" s="9"/>
      <c r="AHE25" s="9"/>
      <c r="AHF25" s="9"/>
      <c r="AHG25" s="9"/>
      <c r="AHH25" s="9"/>
      <c r="AHI25" s="9"/>
      <c r="AHJ25" s="9"/>
      <c r="AHK25" s="9"/>
      <c r="AHL25" s="9"/>
      <c r="AHM25" s="9"/>
      <c r="AHN25" s="9"/>
      <c r="AHO25" s="9"/>
      <c r="AHP25" s="9"/>
      <c r="AHQ25" s="9"/>
      <c r="AHR25" s="9"/>
      <c r="AHS25" s="9"/>
      <c r="AHT25" s="9"/>
      <c r="AHU25" s="9"/>
      <c r="AHV25" s="9"/>
      <c r="AHW25" s="9"/>
      <c r="AHX25" s="9"/>
      <c r="AHY25" s="9"/>
      <c r="AHZ25" s="9"/>
      <c r="AIA25" s="9"/>
      <c r="AIB25" s="9"/>
      <c r="AIC25" s="9"/>
      <c r="AID25" s="9"/>
      <c r="AIE25" s="9"/>
      <c r="AIF25" s="9"/>
      <c r="AIG25" s="9"/>
      <c r="AIH25" s="9"/>
      <c r="AII25" s="9"/>
      <c r="AIJ25" s="9"/>
      <c r="AIK25" s="9"/>
      <c r="AIL25" s="9"/>
      <c r="AIM25" s="9"/>
      <c r="AIN25" s="9"/>
      <c r="AIO25" s="9"/>
      <c r="AIP25" s="9"/>
      <c r="AIQ25" s="9"/>
      <c r="AIR25" s="9"/>
      <c r="AIS25" s="9"/>
      <c r="AIT25" s="9"/>
      <c r="AIU25" s="9"/>
      <c r="AIV25" s="9"/>
      <c r="AIW25" s="9"/>
      <c r="AIX25" s="9"/>
      <c r="AIY25" s="9"/>
      <c r="AIZ25" s="9"/>
      <c r="AJA25" s="9"/>
      <c r="AJB25" s="9"/>
      <c r="AJC25" s="9"/>
      <c r="AJD25" s="9"/>
      <c r="AJE25" s="9"/>
      <c r="AJF25" s="9"/>
      <c r="AJG25" s="9"/>
      <c r="AJH25" s="9"/>
      <c r="AJI25" s="9"/>
      <c r="AJJ25" s="9"/>
      <c r="AJK25" s="9"/>
      <c r="AJL25" s="9"/>
      <c r="AJM25" s="9"/>
      <c r="AJN25" s="9"/>
      <c r="AJO25" s="9"/>
      <c r="AJP25" s="9"/>
      <c r="AJQ25" s="9"/>
      <c r="AJR25" s="9"/>
      <c r="AJS25" s="9"/>
      <c r="AJT25" s="9"/>
      <c r="AJU25" s="9"/>
      <c r="AJV25" s="9"/>
      <c r="AJW25" s="9"/>
      <c r="AJX25" s="9"/>
      <c r="AJY25" s="9"/>
      <c r="AJZ25" s="9"/>
      <c r="AKA25" s="9"/>
      <c r="AKB25" s="9"/>
      <c r="AKC25" s="9"/>
      <c r="AKD25" s="9"/>
      <c r="AKE25" s="9"/>
      <c r="AKF25" s="9"/>
      <c r="AKG25" s="9"/>
      <c r="AKH25" s="9"/>
      <c r="AKI25" s="9"/>
      <c r="AKJ25" s="9"/>
      <c r="AKK25" s="9"/>
      <c r="AKL25" s="9"/>
      <c r="AKM25" s="9"/>
      <c r="AKN25" s="9"/>
      <c r="AKO25" s="9"/>
      <c r="AKP25" s="9"/>
      <c r="AKQ25" s="9"/>
      <c r="AKR25" s="9"/>
      <c r="AKS25" s="9"/>
      <c r="AKT25" s="9"/>
      <c r="AKU25" s="9"/>
      <c r="AKV25" s="9"/>
      <c r="AKW25" s="9"/>
      <c r="AKX25" s="9"/>
      <c r="AKY25" s="9"/>
      <c r="AKZ25" s="9"/>
      <c r="ALA25" s="9"/>
      <c r="ALB25" s="9"/>
      <c r="ALC25" s="9"/>
      <c r="ALD25" s="9"/>
      <c r="ALE25" s="9"/>
      <c r="ALF25" s="9"/>
      <c r="ALG25" s="9"/>
      <c r="ALH25" s="9"/>
      <c r="ALI25" s="9"/>
      <c r="ALJ25" s="9"/>
      <c r="ALK25" s="9"/>
      <c r="ALL25" s="9"/>
      <c r="ALM25" s="9"/>
      <c r="ALN25" s="9"/>
      <c r="ALO25" s="9"/>
      <c r="ALP25" s="9"/>
      <c r="ALQ25" s="9"/>
      <c r="ALR25" s="9"/>
      <c r="ALS25" s="9"/>
      <c r="ALT25" s="9"/>
      <c r="ALU25" s="9"/>
      <c r="ALV25" s="9"/>
      <c r="ALW25" s="9"/>
      <c r="ALX25" s="9"/>
      <c r="ALY25" s="9"/>
      <c r="ALZ25" s="9"/>
      <c r="AMA25" s="9"/>
      <c r="AMB25" s="9"/>
      <c r="AMC25" s="9"/>
      <c r="AMD25" s="9"/>
      <c r="AME25" s="9"/>
      <c r="AMF25" s="9"/>
      <c r="AMG25" s="9"/>
      <c r="AMH25" s="9"/>
      <c r="AMI25" s="9"/>
      <c r="AMJ25" s="9"/>
    </row>
    <row r="26" spans="1:1025" x14ac:dyDescent="0.3">
      <c r="A26" s="27"/>
      <c r="B26" s="28"/>
      <c r="C26" s="28"/>
      <c r="D26" s="28"/>
      <c r="E26" s="25"/>
      <c r="F26" s="29"/>
      <c r="G26" s="30"/>
      <c r="H26" s="26"/>
      <c r="I26" s="9"/>
      <c r="J26" s="32"/>
      <c r="K26" s="32"/>
      <c r="L26" s="3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  <c r="ALM26" s="9"/>
      <c r="ALN26" s="9"/>
      <c r="ALO26" s="9"/>
      <c r="ALP26" s="9"/>
      <c r="ALQ26" s="9"/>
      <c r="ALR26" s="9"/>
      <c r="ALS26" s="9"/>
      <c r="ALT26" s="9"/>
      <c r="ALU26" s="9"/>
      <c r="ALV26" s="9"/>
      <c r="ALW26" s="9"/>
      <c r="ALX26" s="9"/>
      <c r="ALY26" s="9"/>
      <c r="ALZ26" s="9"/>
      <c r="AMA26" s="9"/>
      <c r="AMB26" s="9"/>
      <c r="AMC26" s="9"/>
      <c r="AMD26" s="9"/>
      <c r="AME26" s="9"/>
      <c r="AMF26" s="9"/>
      <c r="AMG26" s="9"/>
      <c r="AMH26" s="9"/>
      <c r="AMI26" s="9"/>
      <c r="AMJ26" s="9"/>
    </row>
    <row r="27" spans="1:1025" x14ac:dyDescent="0.3">
      <c r="A27" s="27"/>
      <c r="B27" s="28"/>
      <c r="C27" s="28"/>
      <c r="D27" s="28"/>
      <c r="E27" s="25"/>
      <c r="F27" s="29"/>
      <c r="G27" s="30"/>
      <c r="H27" s="26"/>
      <c r="I27" s="9"/>
      <c r="J27" s="32"/>
      <c r="K27" s="32"/>
      <c r="L27" s="32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</row>
    <row r="28" spans="1:1025" x14ac:dyDescent="0.3">
      <c r="A28" s="27"/>
      <c r="B28" s="28"/>
      <c r="C28" s="28"/>
      <c r="D28" s="28"/>
      <c r="E28" s="25"/>
      <c r="F28" s="29"/>
      <c r="G28" s="30"/>
      <c r="H28" s="26"/>
      <c r="I28" s="9"/>
      <c r="J28" s="32"/>
      <c r="K28" s="32"/>
      <c r="L28" s="32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</row>
    <row r="29" spans="1:1025" s="7" customFormat="1" x14ac:dyDescent="0.3">
      <c r="A29" s="1"/>
      <c r="B29" s="2"/>
      <c r="C29" s="2"/>
      <c r="D29" s="2"/>
      <c r="E29" s="3"/>
      <c r="F29" s="4"/>
      <c r="G29" s="5"/>
      <c r="H29" s="6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1025" s="7" customFormat="1" x14ac:dyDescent="0.3">
      <c r="A30" s="1"/>
      <c r="B30" s="2"/>
      <c r="C30" s="2"/>
      <c r="D30" s="2"/>
      <c r="E30" s="3"/>
      <c r="F30" s="4"/>
      <c r="G30" s="5"/>
      <c r="H30" s="6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1025" s="7" customFormat="1" x14ac:dyDescent="0.3">
      <c r="A31" s="1"/>
      <c r="B31" s="2"/>
      <c r="C31" s="2"/>
      <c r="D31" s="2"/>
      <c r="E31" s="3"/>
      <c r="F31" s="4"/>
      <c r="G31" s="5"/>
      <c r="H31" s="6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1025" s="7" customFormat="1" x14ac:dyDescent="0.3">
      <c r="A32" s="1"/>
      <c r="B32" s="2"/>
      <c r="C32" s="2"/>
      <c r="D32" s="2"/>
      <c r="E32" s="3"/>
      <c r="F32" s="4"/>
      <c r="G32" s="5"/>
      <c r="H32" s="6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1024" s="7" customFormat="1" x14ac:dyDescent="0.3">
      <c r="A33" s="1"/>
      <c r="B33" s="2"/>
      <c r="C33" s="2"/>
      <c r="D33" s="2"/>
      <c r="E33" s="3"/>
      <c r="F33" s="4"/>
      <c r="G33" s="5"/>
      <c r="H33" s="6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1024" s="7" customFormat="1" x14ac:dyDescent="0.3">
      <c r="A34" s="1"/>
      <c r="B34" s="2"/>
      <c r="C34" s="2"/>
      <c r="D34" s="2"/>
      <c r="E34" s="3"/>
      <c r="F34" s="4"/>
      <c r="G34" s="5"/>
      <c r="H34" s="6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1024" s="7" customFormat="1" x14ac:dyDescent="0.3">
      <c r="A35" s="1"/>
      <c r="B35" s="2"/>
      <c r="C35" s="2"/>
      <c r="D35" s="2"/>
      <c r="E35" s="3"/>
      <c r="F35" s="4"/>
      <c r="G35" s="5"/>
      <c r="H35" s="6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1024" s="7" customFormat="1" x14ac:dyDescent="0.3">
      <c r="A36" s="1"/>
      <c r="B36" s="2"/>
      <c r="C36" s="2"/>
      <c r="D36" s="2"/>
      <c r="E36" s="3"/>
      <c r="F36" s="4"/>
      <c r="G36" s="5"/>
      <c r="H36" s="6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1024" s="7" customFormat="1" x14ac:dyDescent="0.3">
      <c r="A37" s="1"/>
      <c r="B37" s="2"/>
      <c r="C37" s="2"/>
      <c r="D37" s="2"/>
      <c r="E37" s="3"/>
      <c r="F37" s="4"/>
      <c r="G37" s="5"/>
      <c r="H37" s="6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1024" s="7" customFormat="1" x14ac:dyDescent="0.3">
      <c r="A38" s="1"/>
      <c r="B38" s="2"/>
      <c r="C38" s="2"/>
      <c r="D38" s="2"/>
      <c r="E38" s="3"/>
      <c r="F38" s="4"/>
      <c r="G38" s="5"/>
      <c r="H38" s="6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1024" s="7" customFormat="1" x14ac:dyDescent="0.3">
      <c r="A39" s="65"/>
      <c r="B39" s="2"/>
      <c r="C39" s="2"/>
      <c r="D39" s="2"/>
      <c r="E39" s="3"/>
      <c r="F39" s="4"/>
      <c r="G39" s="5"/>
      <c r="H39" s="6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1024" s="7" customFormat="1" x14ac:dyDescent="0.3">
      <c r="A40" s="65"/>
      <c r="B40" s="2"/>
      <c r="C40" s="2"/>
      <c r="D40" s="2"/>
      <c r="E40" s="3"/>
      <c r="F40" s="4"/>
      <c r="G40" s="5"/>
      <c r="H40" s="6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1024" s="7" customFormat="1" x14ac:dyDescent="0.3">
      <c r="A41" s="65"/>
      <c r="B41" s="2"/>
      <c r="C41" s="2"/>
      <c r="D41" s="2"/>
      <c r="E41" s="3"/>
      <c r="F41" s="4"/>
      <c r="G41" s="5"/>
      <c r="H41" s="6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1024" s="7" customFormat="1" x14ac:dyDescent="0.3">
      <c r="A42" s="65"/>
      <c r="B42" s="2"/>
      <c r="C42" s="2"/>
      <c r="D42" s="2"/>
      <c r="E42" s="3"/>
      <c r="F42" s="4"/>
      <c r="G42" s="5"/>
      <c r="H42" s="6"/>
      <c r="J42" s="53"/>
      <c r="K42" s="53"/>
      <c r="L42" s="53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1024" s="7" customFormat="1" x14ac:dyDescent="0.3">
      <c r="A43" s="65"/>
      <c r="B43" s="2"/>
      <c r="C43" s="2"/>
      <c r="D43" s="2"/>
      <c r="E43" s="3"/>
      <c r="F43" s="4"/>
      <c r="G43" s="5"/>
      <c r="H43" s="6"/>
      <c r="J43" s="53"/>
      <c r="K43" s="53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1024" s="7" customFormat="1" x14ac:dyDescent="0.3">
      <c r="A44" s="65"/>
      <c r="B44" s="2"/>
      <c r="C44" s="2"/>
      <c r="D44" s="2"/>
      <c r="E44" s="3"/>
      <c r="F44" s="4"/>
      <c r="G44" s="5"/>
      <c r="H44" s="6"/>
      <c r="J44" s="53"/>
      <c r="K44" s="53"/>
      <c r="L44" s="53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1024" s="7" customFormat="1" x14ac:dyDescent="0.3">
      <c r="A45" s="65"/>
      <c r="B45" s="2"/>
      <c r="C45" s="2"/>
      <c r="D45" s="2"/>
      <c r="E45" s="3"/>
      <c r="F45" s="4"/>
      <c r="G45" s="5"/>
      <c r="H45" s="6"/>
      <c r="J45" s="53"/>
      <c r="K45" s="53"/>
      <c r="L45" s="53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1024" s="7" customFormat="1" x14ac:dyDescent="0.3">
      <c r="A46" s="65"/>
      <c r="B46" s="2"/>
      <c r="C46" s="2"/>
      <c r="D46" s="2"/>
      <c r="E46" s="3"/>
      <c r="F46" s="4"/>
      <c r="G46" s="5"/>
      <c r="H46" s="6"/>
      <c r="J46" s="55"/>
      <c r="K46" s="55"/>
      <c r="L46" s="55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</row>
    <row r="47" spans="1:1024" x14ac:dyDescent="0.3">
      <c r="A47" s="66" t="s">
        <v>34</v>
      </c>
      <c r="B47" s="66"/>
      <c r="C47" s="66"/>
      <c r="D47" s="66"/>
      <c r="E47" s="3" t="s">
        <v>35</v>
      </c>
      <c r="F47" s="72">
        <v>1.5</v>
      </c>
      <c r="G47" s="72"/>
      <c r="H47" s="6" t="s">
        <v>2</v>
      </c>
      <c r="I47" s="9"/>
      <c r="J47" s="55"/>
      <c r="K47" s="55"/>
      <c r="L47" s="55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</row>
    <row r="48" spans="1:1024" x14ac:dyDescent="0.3">
      <c r="A48" s="66" t="s">
        <v>36</v>
      </c>
      <c r="B48" s="66"/>
      <c r="C48" s="66"/>
      <c r="D48" s="66"/>
      <c r="E48" s="3" t="s">
        <v>37</v>
      </c>
      <c r="F48" s="69">
        <f>+F13*F14*F47</f>
        <v>29.4</v>
      </c>
      <c r="G48" s="69"/>
      <c r="H48" s="6" t="s">
        <v>14</v>
      </c>
      <c r="I48" s="9"/>
      <c r="J48" s="55"/>
      <c r="K48" s="55"/>
      <c r="L48" s="55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  <c r="XL48" s="9"/>
      <c r="XM48" s="9"/>
      <c r="XN48" s="9"/>
      <c r="XO48" s="9"/>
      <c r="XP48" s="9"/>
      <c r="XQ48" s="9"/>
      <c r="XR48" s="9"/>
      <c r="XS48" s="9"/>
      <c r="XT48" s="9"/>
      <c r="XU48" s="9"/>
      <c r="XV48" s="9"/>
      <c r="XW48" s="9"/>
      <c r="XX48" s="9"/>
      <c r="XY48" s="9"/>
      <c r="XZ48" s="9"/>
      <c r="YA48" s="9"/>
      <c r="YB48" s="9"/>
      <c r="YC48" s="9"/>
      <c r="YD48" s="9"/>
      <c r="YE48" s="9"/>
      <c r="YF48" s="9"/>
      <c r="YG48" s="9"/>
      <c r="YH48" s="9"/>
      <c r="YI48" s="9"/>
      <c r="YJ48" s="9"/>
      <c r="YK48" s="9"/>
      <c r="YL48" s="9"/>
      <c r="YM48" s="9"/>
      <c r="YN48" s="9"/>
      <c r="YO48" s="9"/>
      <c r="YP48" s="9"/>
      <c r="YQ48" s="9"/>
      <c r="YR48" s="9"/>
      <c r="YS48" s="9"/>
      <c r="YT48" s="9"/>
      <c r="YU48" s="9"/>
      <c r="YV48" s="9"/>
      <c r="YW48" s="9"/>
      <c r="YX48" s="9"/>
      <c r="YY48" s="9"/>
      <c r="YZ48" s="9"/>
      <c r="ZA48" s="9"/>
      <c r="ZB48" s="9"/>
      <c r="ZC48" s="9"/>
      <c r="ZD48" s="9"/>
      <c r="ZE48" s="9"/>
      <c r="ZF48" s="9"/>
      <c r="ZG48" s="9"/>
      <c r="ZH48" s="9"/>
      <c r="ZI48" s="9"/>
      <c r="ZJ48" s="9"/>
      <c r="ZK48" s="9"/>
      <c r="ZL48" s="9"/>
      <c r="ZM48" s="9"/>
      <c r="ZN48" s="9"/>
      <c r="ZO48" s="9"/>
      <c r="ZP48" s="9"/>
      <c r="ZQ48" s="9"/>
      <c r="ZR48" s="9"/>
      <c r="ZS48" s="9"/>
      <c r="ZT48" s="9"/>
      <c r="ZU48" s="9"/>
      <c r="ZV48" s="9"/>
      <c r="ZW48" s="9"/>
      <c r="ZX48" s="9"/>
      <c r="ZY48" s="9"/>
      <c r="ZZ48" s="9"/>
      <c r="AAA48" s="9"/>
      <c r="AAB48" s="9"/>
      <c r="AAC48" s="9"/>
      <c r="AAD48" s="9"/>
      <c r="AAE48" s="9"/>
      <c r="AAF48" s="9"/>
      <c r="AAG48" s="9"/>
      <c r="AAH48" s="9"/>
      <c r="AAI48" s="9"/>
      <c r="AAJ48" s="9"/>
      <c r="AAK48" s="9"/>
      <c r="AAL48" s="9"/>
      <c r="AAM48" s="9"/>
      <c r="AAN48" s="9"/>
      <c r="AAO48" s="9"/>
      <c r="AAP48" s="9"/>
      <c r="AAQ48" s="9"/>
      <c r="AAR48" s="9"/>
      <c r="AAS48" s="9"/>
      <c r="AAT48" s="9"/>
      <c r="AAU48" s="9"/>
      <c r="AAV48" s="9"/>
      <c r="AAW48" s="9"/>
      <c r="AAX48" s="9"/>
      <c r="AAY48" s="9"/>
      <c r="AAZ48" s="9"/>
      <c r="ABA48" s="9"/>
      <c r="ABB48" s="9"/>
      <c r="ABC48" s="9"/>
      <c r="ABD48" s="9"/>
      <c r="ABE48" s="9"/>
      <c r="ABF48" s="9"/>
      <c r="ABG48" s="9"/>
      <c r="ABH48" s="9"/>
      <c r="ABI48" s="9"/>
      <c r="ABJ48" s="9"/>
      <c r="ABK48" s="9"/>
      <c r="ABL48" s="9"/>
      <c r="ABM48" s="9"/>
      <c r="ABN48" s="9"/>
      <c r="ABO48" s="9"/>
      <c r="ABP48" s="9"/>
      <c r="ABQ48" s="9"/>
      <c r="ABR48" s="9"/>
      <c r="ABS48" s="9"/>
      <c r="ABT48" s="9"/>
      <c r="ABU48" s="9"/>
      <c r="ABV48" s="9"/>
      <c r="ABW48" s="9"/>
      <c r="ABX48" s="9"/>
      <c r="ABY48" s="9"/>
      <c r="ABZ48" s="9"/>
      <c r="ACA48" s="9"/>
      <c r="ACB48" s="9"/>
      <c r="ACC48" s="9"/>
      <c r="ACD48" s="9"/>
      <c r="ACE48" s="9"/>
      <c r="ACF48" s="9"/>
      <c r="ACG48" s="9"/>
      <c r="ACH48" s="9"/>
      <c r="ACI48" s="9"/>
      <c r="ACJ48" s="9"/>
      <c r="ACK48" s="9"/>
      <c r="ACL48" s="9"/>
      <c r="ACM48" s="9"/>
      <c r="ACN48" s="9"/>
      <c r="ACO48" s="9"/>
      <c r="ACP48" s="9"/>
      <c r="ACQ48" s="9"/>
      <c r="ACR48" s="9"/>
      <c r="ACS48" s="9"/>
      <c r="ACT48" s="9"/>
      <c r="ACU48" s="9"/>
      <c r="ACV48" s="9"/>
      <c r="ACW48" s="9"/>
      <c r="ACX48" s="9"/>
      <c r="ACY48" s="9"/>
      <c r="ACZ48" s="9"/>
      <c r="ADA48" s="9"/>
      <c r="ADB48" s="9"/>
      <c r="ADC48" s="9"/>
      <c r="ADD48" s="9"/>
      <c r="ADE48" s="9"/>
      <c r="ADF48" s="9"/>
      <c r="ADG48" s="9"/>
      <c r="ADH48" s="9"/>
      <c r="ADI48" s="9"/>
      <c r="ADJ48" s="9"/>
      <c r="ADK48" s="9"/>
      <c r="ADL48" s="9"/>
      <c r="ADM48" s="9"/>
      <c r="ADN48" s="9"/>
      <c r="ADO48" s="9"/>
      <c r="ADP48" s="9"/>
      <c r="ADQ48" s="9"/>
      <c r="ADR48" s="9"/>
      <c r="ADS48" s="9"/>
      <c r="ADT48" s="9"/>
      <c r="ADU48" s="9"/>
      <c r="ADV48" s="9"/>
      <c r="ADW48" s="9"/>
      <c r="ADX48" s="9"/>
      <c r="ADY48" s="9"/>
      <c r="ADZ48" s="9"/>
      <c r="AEA48" s="9"/>
      <c r="AEB48" s="9"/>
      <c r="AEC48" s="9"/>
      <c r="AED48" s="9"/>
      <c r="AEE48" s="9"/>
      <c r="AEF48" s="9"/>
      <c r="AEG48" s="9"/>
      <c r="AEH48" s="9"/>
      <c r="AEI48" s="9"/>
      <c r="AEJ48" s="9"/>
      <c r="AEK48" s="9"/>
      <c r="AEL48" s="9"/>
      <c r="AEM48" s="9"/>
      <c r="AEN48" s="9"/>
      <c r="AEO48" s="9"/>
      <c r="AEP48" s="9"/>
      <c r="AEQ48" s="9"/>
      <c r="AER48" s="9"/>
      <c r="AES48" s="9"/>
      <c r="AET48" s="9"/>
      <c r="AEU48" s="9"/>
      <c r="AEV48" s="9"/>
      <c r="AEW48" s="9"/>
      <c r="AEX48" s="9"/>
      <c r="AEY48" s="9"/>
      <c r="AEZ48" s="9"/>
      <c r="AFA48" s="9"/>
      <c r="AFB48" s="9"/>
      <c r="AFC48" s="9"/>
      <c r="AFD48" s="9"/>
      <c r="AFE48" s="9"/>
      <c r="AFF48" s="9"/>
      <c r="AFG48" s="9"/>
      <c r="AFH48" s="9"/>
      <c r="AFI48" s="9"/>
      <c r="AFJ48" s="9"/>
      <c r="AFK48" s="9"/>
      <c r="AFL48" s="9"/>
      <c r="AFM48" s="9"/>
      <c r="AFN48" s="9"/>
      <c r="AFO48" s="9"/>
      <c r="AFP48" s="9"/>
      <c r="AFQ48" s="9"/>
      <c r="AFR48" s="9"/>
      <c r="AFS48" s="9"/>
      <c r="AFT48" s="9"/>
      <c r="AFU48" s="9"/>
      <c r="AFV48" s="9"/>
      <c r="AFW48" s="9"/>
      <c r="AFX48" s="9"/>
      <c r="AFY48" s="9"/>
      <c r="AFZ48" s="9"/>
      <c r="AGA48" s="9"/>
      <c r="AGB48" s="9"/>
      <c r="AGC48" s="9"/>
      <c r="AGD48" s="9"/>
      <c r="AGE48" s="9"/>
      <c r="AGF48" s="9"/>
      <c r="AGG48" s="9"/>
      <c r="AGH48" s="9"/>
      <c r="AGI48" s="9"/>
      <c r="AGJ48" s="9"/>
      <c r="AGK48" s="9"/>
      <c r="AGL48" s="9"/>
      <c r="AGM48" s="9"/>
      <c r="AGN48" s="9"/>
      <c r="AGO48" s="9"/>
      <c r="AGP48" s="9"/>
      <c r="AGQ48" s="9"/>
      <c r="AGR48" s="9"/>
      <c r="AGS48" s="9"/>
      <c r="AGT48" s="9"/>
      <c r="AGU48" s="9"/>
      <c r="AGV48" s="9"/>
      <c r="AGW48" s="9"/>
      <c r="AGX48" s="9"/>
      <c r="AGY48" s="9"/>
      <c r="AGZ48" s="9"/>
      <c r="AHA48" s="9"/>
      <c r="AHB48" s="9"/>
      <c r="AHC48" s="9"/>
      <c r="AHD48" s="9"/>
      <c r="AHE48" s="9"/>
      <c r="AHF48" s="9"/>
      <c r="AHG48" s="9"/>
      <c r="AHH48" s="9"/>
      <c r="AHI48" s="9"/>
      <c r="AHJ48" s="9"/>
      <c r="AHK48" s="9"/>
      <c r="AHL48" s="9"/>
      <c r="AHM48" s="9"/>
      <c r="AHN48" s="9"/>
      <c r="AHO48" s="9"/>
      <c r="AHP48" s="9"/>
      <c r="AHQ48" s="9"/>
      <c r="AHR48" s="9"/>
      <c r="AHS48" s="9"/>
      <c r="AHT48" s="9"/>
      <c r="AHU48" s="9"/>
      <c r="AHV48" s="9"/>
      <c r="AHW48" s="9"/>
      <c r="AHX48" s="9"/>
      <c r="AHY48" s="9"/>
      <c r="AHZ48" s="9"/>
      <c r="AIA48" s="9"/>
      <c r="AIB48" s="9"/>
      <c r="AIC48" s="9"/>
      <c r="AID48" s="9"/>
      <c r="AIE48" s="9"/>
      <c r="AIF48" s="9"/>
      <c r="AIG48" s="9"/>
      <c r="AIH48" s="9"/>
      <c r="AII48" s="9"/>
      <c r="AIJ48" s="9"/>
      <c r="AIK48" s="9"/>
      <c r="AIL48" s="9"/>
      <c r="AIM48" s="9"/>
      <c r="AIN48" s="9"/>
      <c r="AIO48" s="9"/>
      <c r="AIP48" s="9"/>
      <c r="AIQ48" s="9"/>
      <c r="AIR48" s="9"/>
      <c r="AIS48" s="9"/>
      <c r="AIT48" s="9"/>
      <c r="AIU48" s="9"/>
      <c r="AIV48" s="9"/>
      <c r="AIW48" s="9"/>
      <c r="AIX48" s="9"/>
      <c r="AIY48" s="9"/>
      <c r="AIZ48" s="9"/>
      <c r="AJA48" s="9"/>
      <c r="AJB48" s="9"/>
      <c r="AJC48" s="9"/>
      <c r="AJD48" s="9"/>
      <c r="AJE48" s="9"/>
      <c r="AJF48" s="9"/>
      <c r="AJG48" s="9"/>
      <c r="AJH48" s="9"/>
      <c r="AJI48" s="9"/>
      <c r="AJJ48" s="9"/>
      <c r="AJK48" s="9"/>
      <c r="AJL48" s="9"/>
      <c r="AJM48" s="9"/>
      <c r="AJN48" s="9"/>
      <c r="AJO48" s="9"/>
      <c r="AJP48" s="9"/>
      <c r="AJQ48" s="9"/>
      <c r="AJR48" s="9"/>
      <c r="AJS48" s="9"/>
      <c r="AJT48" s="9"/>
      <c r="AJU48" s="9"/>
      <c r="AJV48" s="9"/>
      <c r="AJW48" s="9"/>
      <c r="AJX48" s="9"/>
      <c r="AJY48" s="9"/>
      <c r="AJZ48" s="9"/>
      <c r="AKA48" s="9"/>
      <c r="AKB48" s="9"/>
      <c r="AKC48" s="9"/>
      <c r="AKD48" s="9"/>
      <c r="AKE48" s="9"/>
      <c r="AKF48" s="9"/>
      <c r="AKG48" s="9"/>
      <c r="AKH48" s="9"/>
      <c r="AKI48" s="9"/>
      <c r="AKJ48" s="9"/>
      <c r="AKK48" s="9"/>
      <c r="AKL48" s="9"/>
      <c r="AKM48" s="9"/>
      <c r="AKN48" s="9"/>
      <c r="AKO48" s="9"/>
      <c r="AKP48" s="9"/>
      <c r="AKQ48" s="9"/>
      <c r="AKR48" s="9"/>
      <c r="AKS48" s="9"/>
      <c r="AKT48" s="9"/>
      <c r="AKU48" s="9"/>
      <c r="AKV48" s="9"/>
      <c r="AKW48" s="9"/>
      <c r="AKX48" s="9"/>
      <c r="AKY48" s="9"/>
      <c r="AKZ48" s="9"/>
      <c r="ALA48" s="9"/>
      <c r="ALB48" s="9"/>
      <c r="ALC48" s="9"/>
      <c r="ALD48" s="9"/>
      <c r="ALE48" s="9"/>
      <c r="ALF48" s="9"/>
      <c r="ALG48" s="9"/>
      <c r="ALH48" s="9"/>
      <c r="ALI48" s="9"/>
      <c r="ALJ48" s="9"/>
      <c r="ALK48" s="9"/>
      <c r="ALL48" s="9"/>
      <c r="ALM48" s="9"/>
      <c r="ALN48" s="9"/>
      <c r="ALO48" s="9"/>
      <c r="ALP48" s="9"/>
      <c r="ALQ48" s="9"/>
      <c r="ALR48" s="9"/>
      <c r="ALS48" s="9"/>
      <c r="ALT48" s="9"/>
      <c r="ALU48" s="9"/>
      <c r="ALV48" s="9"/>
      <c r="ALW48" s="9"/>
      <c r="ALX48" s="9"/>
      <c r="ALY48" s="9"/>
      <c r="ALZ48" s="9"/>
      <c r="AMA48" s="9"/>
      <c r="AMB48" s="9"/>
      <c r="AMC48" s="9"/>
      <c r="AMD48" s="9"/>
      <c r="AME48" s="9"/>
      <c r="AMF48" s="9"/>
      <c r="AMG48" s="9"/>
      <c r="AMH48" s="9"/>
      <c r="AMI48" s="9"/>
      <c r="AMJ48" s="9"/>
    </row>
    <row r="49" spans="1:1024" x14ac:dyDescent="0.3">
      <c r="A49" s="66" t="s">
        <v>38</v>
      </c>
      <c r="B49" s="66"/>
      <c r="C49" s="66"/>
      <c r="D49" s="66"/>
      <c r="E49" s="3" t="s">
        <v>39</v>
      </c>
      <c r="F49" s="72">
        <v>5</v>
      </c>
      <c r="G49" s="72"/>
      <c r="H49" s="6" t="s">
        <v>14</v>
      </c>
      <c r="I49" s="9"/>
      <c r="J49" s="55"/>
      <c r="K49" s="42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  <c r="XL49" s="9"/>
      <c r="XM49" s="9"/>
      <c r="XN49" s="9"/>
      <c r="XO49" s="9"/>
      <c r="XP49" s="9"/>
      <c r="XQ49" s="9"/>
      <c r="XR49" s="9"/>
      <c r="XS49" s="9"/>
      <c r="XT49" s="9"/>
      <c r="XU49" s="9"/>
      <c r="XV49" s="9"/>
      <c r="XW49" s="9"/>
      <c r="XX49" s="9"/>
      <c r="XY49" s="9"/>
      <c r="XZ49" s="9"/>
      <c r="YA49" s="9"/>
      <c r="YB49" s="9"/>
      <c r="YC49" s="9"/>
      <c r="YD49" s="9"/>
      <c r="YE49" s="9"/>
      <c r="YF49" s="9"/>
      <c r="YG49" s="9"/>
      <c r="YH49" s="9"/>
      <c r="YI49" s="9"/>
      <c r="YJ49" s="9"/>
      <c r="YK49" s="9"/>
      <c r="YL49" s="9"/>
      <c r="YM49" s="9"/>
      <c r="YN49" s="9"/>
      <c r="YO49" s="9"/>
      <c r="YP49" s="9"/>
      <c r="YQ49" s="9"/>
      <c r="YR49" s="9"/>
      <c r="YS49" s="9"/>
      <c r="YT49" s="9"/>
      <c r="YU49" s="9"/>
      <c r="YV49" s="9"/>
      <c r="YW49" s="9"/>
      <c r="YX49" s="9"/>
      <c r="YY49" s="9"/>
      <c r="YZ49" s="9"/>
      <c r="ZA49" s="9"/>
      <c r="ZB49" s="9"/>
      <c r="ZC49" s="9"/>
      <c r="ZD49" s="9"/>
      <c r="ZE49" s="9"/>
      <c r="ZF49" s="9"/>
      <c r="ZG49" s="9"/>
      <c r="ZH49" s="9"/>
      <c r="ZI49" s="9"/>
      <c r="ZJ49" s="9"/>
      <c r="ZK49" s="9"/>
      <c r="ZL49" s="9"/>
      <c r="ZM49" s="9"/>
      <c r="ZN49" s="9"/>
      <c r="ZO49" s="9"/>
      <c r="ZP49" s="9"/>
      <c r="ZQ49" s="9"/>
      <c r="ZR49" s="9"/>
      <c r="ZS49" s="9"/>
      <c r="ZT49" s="9"/>
      <c r="ZU49" s="9"/>
      <c r="ZV49" s="9"/>
      <c r="ZW49" s="9"/>
      <c r="ZX49" s="9"/>
      <c r="ZY49" s="9"/>
      <c r="ZZ49" s="9"/>
      <c r="AAA49" s="9"/>
      <c r="AAB49" s="9"/>
      <c r="AAC49" s="9"/>
      <c r="AAD49" s="9"/>
      <c r="AAE49" s="9"/>
      <c r="AAF49" s="9"/>
      <c r="AAG49" s="9"/>
      <c r="AAH49" s="9"/>
      <c r="AAI49" s="9"/>
      <c r="AAJ49" s="9"/>
      <c r="AAK49" s="9"/>
      <c r="AAL49" s="9"/>
      <c r="AAM49" s="9"/>
      <c r="AAN49" s="9"/>
      <c r="AAO49" s="9"/>
      <c r="AAP49" s="9"/>
      <c r="AAQ49" s="9"/>
      <c r="AAR49" s="9"/>
      <c r="AAS49" s="9"/>
      <c r="AAT49" s="9"/>
      <c r="AAU49" s="9"/>
      <c r="AAV49" s="9"/>
      <c r="AAW49" s="9"/>
      <c r="AAX49" s="9"/>
      <c r="AAY49" s="9"/>
      <c r="AAZ49" s="9"/>
      <c r="ABA49" s="9"/>
      <c r="ABB49" s="9"/>
      <c r="ABC49" s="9"/>
      <c r="ABD49" s="9"/>
      <c r="ABE49" s="9"/>
      <c r="ABF49" s="9"/>
      <c r="ABG49" s="9"/>
      <c r="ABH49" s="9"/>
      <c r="ABI49" s="9"/>
      <c r="ABJ49" s="9"/>
      <c r="ABK49" s="9"/>
      <c r="ABL49" s="9"/>
      <c r="ABM49" s="9"/>
      <c r="ABN49" s="9"/>
      <c r="ABO49" s="9"/>
      <c r="ABP49" s="9"/>
      <c r="ABQ49" s="9"/>
      <c r="ABR49" s="9"/>
      <c r="ABS49" s="9"/>
      <c r="ABT49" s="9"/>
      <c r="ABU49" s="9"/>
      <c r="ABV49" s="9"/>
      <c r="ABW49" s="9"/>
      <c r="ABX49" s="9"/>
      <c r="ABY49" s="9"/>
      <c r="ABZ49" s="9"/>
      <c r="ACA49" s="9"/>
      <c r="ACB49" s="9"/>
      <c r="ACC49" s="9"/>
      <c r="ACD49" s="9"/>
      <c r="ACE49" s="9"/>
      <c r="ACF49" s="9"/>
      <c r="ACG49" s="9"/>
      <c r="ACH49" s="9"/>
      <c r="ACI49" s="9"/>
      <c r="ACJ49" s="9"/>
      <c r="ACK49" s="9"/>
      <c r="ACL49" s="9"/>
      <c r="ACM49" s="9"/>
      <c r="ACN49" s="9"/>
      <c r="ACO49" s="9"/>
      <c r="ACP49" s="9"/>
      <c r="ACQ49" s="9"/>
      <c r="ACR49" s="9"/>
      <c r="ACS49" s="9"/>
      <c r="ACT49" s="9"/>
      <c r="ACU49" s="9"/>
      <c r="ACV49" s="9"/>
      <c r="ACW49" s="9"/>
      <c r="ACX49" s="9"/>
      <c r="ACY49" s="9"/>
      <c r="ACZ49" s="9"/>
      <c r="ADA49" s="9"/>
      <c r="ADB49" s="9"/>
      <c r="ADC49" s="9"/>
      <c r="ADD49" s="9"/>
      <c r="ADE49" s="9"/>
      <c r="ADF49" s="9"/>
      <c r="ADG49" s="9"/>
      <c r="ADH49" s="9"/>
      <c r="ADI49" s="9"/>
      <c r="ADJ49" s="9"/>
      <c r="ADK49" s="9"/>
      <c r="ADL49" s="9"/>
      <c r="ADM49" s="9"/>
      <c r="ADN49" s="9"/>
      <c r="ADO49" s="9"/>
      <c r="ADP49" s="9"/>
      <c r="ADQ49" s="9"/>
      <c r="ADR49" s="9"/>
      <c r="ADS49" s="9"/>
      <c r="ADT49" s="9"/>
      <c r="ADU49" s="9"/>
      <c r="ADV49" s="9"/>
      <c r="ADW49" s="9"/>
      <c r="ADX49" s="9"/>
      <c r="ADY49" s="9"/>
      <c r="ADZ49" s="9"/>
      <c r="AEA49" s="9"/>
      <c r="AEB49" s="9"/>
      <c r="AEC49" s="9"/>
      <c r="AED49" s="9"/>
      <c r="AEE49" s="9"/>
      <c r="AEF49" s="9"/>
      <c r="AEG49" s="9"/>
      <c r="AEH49" s="9"/>
      <c r="AEI49" s="9"/>
      <c r="AEJ49" s="9"/>
      <c r="AEK49" s="9"/>
      <c r="AEL49" s="9"/>
      <c r="AEM49" s="9"/>
      <c r="AEN49" s="9"/>
      <c r="AEO49" s="9"/>
      <c r="AEP49" s="9"/>
      <c r="AEQ49" s="9"/>
      <c r="AER49" s="9"/>
      <c r="AES49" s="9"/>
      <c r="AET49" s="9"/>
      <c r="AEU49" s="9"/>
      <c r="AEV49" s="9"/>
      <c r="AEW49" s="9"/>
      <c r="AEX49" s="9"/>
      <c r="AEY49" s="9"/>
      <c r="AEZ49" s="9"/>
      <c r="AFA49" s="9"/>
      <c r="AFB49" s="9"/>
      <c r="AFC49" s="9"/>
      <c r="AFD49" s="9"/>
      <c r="AFE49" s="9"/>
      <c r="AFF49" s="9"/>
      <c r="AFG49" s="9"/>
      <c r="AFH49" s="9"/>
      <c r="AFI49" s="9"/>
      <c r="AFJ49" s="9"/>
      <c r="AFK49" s="9"/>
      <c r="AFL49" s="9"/>
      <c r="AFM49" s="9"/>
      <c r="AFN49" s="9"/>
      <c r="AFO49" s="9"/>
      <c r="AFP49" s="9"/>
      <c r="AFQ49" s="9"/>
      <c r="AFR49" s="9"/>
      <c r="AFS49" s="9"/>
      <c r="AFT49" s="9"/>
      <c r="AFU49" s="9"/>
      <c r="AFV49" s="9"/>
      <c r="AFW49" s="9"/>
      <c r="AFX49" s="9"/>
      <c r="AFY49" s="9"/>
      <c r="AFZ49" s="9"/>
      <c r="AGA49" s="9"/>
      <c r="AGB49" s="9"/>
      <c r="AGC49" s="9"/>
      <c r="AGD49" s="9"/>
      <c r="AGE49" s="9"/>
      <c r="AGF49" s="9"/>
      <c r="AGG49" s="9"/>
      <c r="AGH49" s="9"/>
      <c r="AGI49" s="9"/>
      <c r="AGJ49" s="9"/>
      <c r="AGK49" s="9"/>
      <c r="AGL49" s="9"/>
      <c r="AGM49" s="9"/>
      <c r="AGN49" s="9"/>
      <c r="AGO49" s="9"/>
      <c r="AGP49" s="9"/>
      <c r="AGQ49" s="9"/>
      <c r="AGR49" s="9"/>
      <c r="AGS49" s="9"/>
      <c r="AGT49" s="9"/>
      <c r="AGU49" s="9"/>
      <c r="AGV49" s="9"/>
      <c r="AGW49" s="9"/>
      <c r="AGX49" s="9"/>
      <c r="AGY49" s="9"/>
      <c r="AGZ49" s="9"/>
      <c r="AHA49" s="9"/>
      <c r="AHB49" s="9"/>
      <c r="AHC49" s="9"/>
      <c r="AHD49" s="9"/>
      <c r="AHE49" s="9"/>
      <c r="AHF49" s="9"/>
      <c r="AHG49" s="9"/>
      <c r="AHH49" s="9"/>
      <c r="AHI49" s="9"/>
      <c r="AHJ49" s="9"/>
      <c r="AHK49" s="9"/>
      <c r="AHL49" s="9"/>
      <c r="AHM49" s="9"/>
      <c r="AHN49" s="9"/>
      <c r="AHO49" s="9"/>
      <c r="AHP49" s="9"/>
      <c r="AHQ49" s="9"/>
      <c r="AHR49" s="9"/>
      <c r="AHS49" s="9"/>
      <c r="AHT49" s="9"/>
      <c r="AHU49" s="9"/>
      <c r="AHV49" s="9"/>
      <c r="AHW49" s="9"/>
      <c r="AHX49" s="9"/>
      <c r="AHY49" s="9"/>
      <c r="AHZ49" s="9"/>
      <c r="AIA49" s="9"/>
      <c r="AIB49" s="9"/>
      <c r="AIC49" s="9"/>
      <c r="AID49" s="9"/>
      <c r="AIE49" s="9"/>
      <c r="AIF49" s="9"/>
      <c r="AIG49" s="9"/>
      <c r="AIH49" s="9"/>
      <c r="AII49" s="9"/>
      <c r="AIJ49" s="9"/>
      <c r="AIK49" s="9"/>
      <c r="AIL49" s="9"/>
      <c r="AIM49" s="9"/>
      <c r="AIN49" s="9"/>
      <c r="AIO49" s="9"/>
      <c r="AIP49" s="9"/>
      <c r="AIQ49" s="9"/>
      <c r="AIR49" s="9"/>
      <c r="AIS49" s="9"/>
      <c r="AIT49" s="9"/>
      <c r="AIU49" s="9"/>
      <c r="AIV49" s="9"/>
      <c r="AIW49" s="9"/>
      <c r="AIX49" s="9"/>
      <c r="AIY49" s="9"/>
      <c r="AIZ49" s="9"/>
      <c r="AJA49" s="9"/>
      <c r="AJB49" s="9"/>
      <c r="AJC49" s="9"/>
      <c r="AJD49" s="9"/>
      <c r="AJE49" s="9"/>
      <c r="AJF49" s="9"/>
      <c r="AJG49" s="9"/>
      <c r="AJH49" s="9"/>
      <c r="AJI49" s="9"/>
      <c r="AJJ49" s="9"/>
      <c r="AJK49" s="9"/>
      <c r="AJL49" s="9"/>
      <c r="AJM49" s="9"/>
      <c r="AJN49" s="9"/>
      <c r="AJO49" s="9"/>
      <c r="AJP49" s="9"/>
      <c r="AJQ49" s="9"/>
      <c r="AJR49" s="9"/>
      <c r="AJS49" s="9"/>
      <c r="AJT49" s="9"/>
      <c r="AJU49" s="9"/>
      <c r="AJV49" s="9"/>
      <c r="AJW49" s="9"/>
      <c r="AJX49" s="9"/>
      <c r="AJY49" s="9"/>
      <c r="AJZ49" s="9"/>
      <c r="AKA49" s="9"/>
      <c r="AKB49" s="9"/>
      <c r="AKC49" s="9"/>
      <c r="AKD49" s="9"/>
      <c r="AKE49" s="9"/>
      <c r="AKF49" s="9"/>
      <c r="AKG49" s="9"/>
      <c r="AKH49" s="9"/>
      <c r="AKI49" s="9"/>
      <c r="AKJ49" s="9"/>
      <c r="AKK49" s="9"/>
      <c r="AKL49" s="9"/>
      <c r="AKM49" s="9"/>
      <c r="AKN49" s="9"/>
      <c r="AKO49" s="9"/>
      <c r="AKP49" s="9"/>
      <c r="AKQ49" s="9"/>
      <c r="AKR49" s="9"/>
      <c r="AKS49" s="9"/>
      <c r="AKT49" s="9"/>
      <c r="AKU49" s="9"/>
      <c r="AKV49" s="9"/>
      <c r="AKW49" s="9"/>
      <c r="AKX49" s="9"/>
      <c r="AKY49" s="9"/>
      <c r="AKZ49" s="9"/>
      <c r="ALA49" s="9"/>
      <c r="ALB49" s="9"/>
      <c r="ALC49" s="9"/>
      <c r="ALD49" s="9"/>
      <c r="ALE49" s="9"/>
      <c r="ALF49" s="9"/>
      <c r="ALG49" s="9"/>
      <c r="ALH49" s="9"/>
      <c r="ALI49" s="9"/>
      <c r="ALJ49" s="9"/>
      <c r="ALK49" s="9"/>
      <c r="ALL49" s="9"/>
      <c r="ALM49" s="9"/>
      <c r="ALN49" s="9"/>
      <c r="ALO49" s="9"/>
      <c r="ALP49" s="9"/>
      <c r="ALQ49" s="9"/>
      <c r="ALR49" s="9"/>
      <c r="ALS49" s="9"/>
      <c r="ALT49" s="9"/>
      <c r="ALU49" s="9"/>
      <c r="ALV49" s="9"/>
      <c r="ALW49" s="9"/>
      <c r="ALX49" s="9"/>
      <c r="ALY49" s="9"/>
      <c r="ALZ49" s="9"/>
      <c r="AMA49" s="9"/>
      <c r="AMB49" s="9"/>
      <c r="AMC49" s="9"/>
      <c r="AMD49" s="9"/>
      <c r="AME49" s="9"/>
      <c r="AMF49" s="9"/>
      <c r="AMG49" s="9"/>
      <c r="AMH49" s="9"/>
      <c r="AMI49" s="9"/>
      <c r="AMJ49" s="9"/>
    </row>
    <row r="50" spans="1:1024" ht="14.4" customHeight="1" x14ac:dyDescent="0.3">
      <c r="A50" s="90" t="s">
        <v>40</v>
      </c>
      <c r="B50" s="90"/>
      <c r="C50" s="90"/>
      <c r="D50" s="90"/>
      <c r="E50" s="91" t="s">
        <v>41</v>
      </c>
      <c r="F50" s="92">
        <f>+F48+F12+F49</f>
        <v>484.4</v>
      </c>
      <c r="G50" s="92"/>
      <c r="H50" s="93" t="s">
        <v>14</v>
      </c>
      <c r="I50" s="86"/>
      <c r="J50" s="56"/>
      <c r="K50" s="56"/>
      <c r="L50" s="5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86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</row>
    <row r="51" spans="1:1024" x14ac:dyDescent="0.3">
      <c r="A51" s="94" t="s">
        <v>42</v>
      </c>
      <c r="B51" s="94"/>
      <c r="C51" s="94"/>
      <c r="D51" s="94"/>
      <c r="E51" s="91" t="s">
        <v>43</v>
      </c>
      <c r="F51" s="92">
        <f>+F7-F50</f>
        <v>820.6</v>
      </c>
      <c r="G51" s="92"/>
      <c r="H51" s="93" t="s">
        <v>14</v>
      </c>
      <c r="I51" s="86"/>
      <c r="J51" s="56"/>
      <c r="K51" s="56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86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  <c r="XL51" s="9"/>
      <c r="XM51" s="9"/>
      <c r="XN51" s="9"/>
      <c r="XO51" s="9"/>
      <c r="XP51" s="9"/>
      <c r="XQ51" s="9"/>
      <c r="XR51" s="9"/>
      <c r="XS51" s="9"/>
      <c r="XT51" s="9"/>
      <c r="XU51" s="9"/>
      <c r="XV51" s="9"/>
      <c r="XW51" s="9"/>
      <c r="XX51" s="9"/>
      <c r="XY51" s="9"/>
      <c r="XZ51" s="9"/>
      <c r="YA51" s="9"/>
      <c r="YB51" s="9"/>
      <c r="YC51" s="9"/>
      <c r="YD51" s="9"/>
      <c r="YE51" s="9"/>
      <c r="YF51" s="9"/>
      <c r="YG51" s="9"/>
      <c r="YH51" s="9"/>
      <c r="YI51" s="9"/>
      <c r="YJ51" s="9"/>
      <c r="YK51" s="9"/>
      <c r="YL51" s="9"/>
      <c r="YM51" s="9"/>
      <c r="YN51" s="9"/>
      <c r="YO51" s="9"/>
      <c r="YP51" s="9"/>
      <c r="YQ51" s="9"/>
      <c r="YR51" s="9"/>
      <c r="YS51" s="9"/>
      <c r="YT51" s="9"/>
      <c r="YU51" s="9"/>
      <c r="YV51" s="9"/>
      <c r="YW51" s="9"/>
      <c r="YX51" s="9"/>
      <c r="YY51" s="9"/>
      <c r="YZ51" s="9"/>
      <c r="ZA51" s="9"/>
      <c r="ZB51" s="9"/>
      <c r="ZC51" s="9"/>
      <c r="ZD51" s="9"/>
      <c r="ZE51" s="9"/>
      <c r="ZF51" s="9"/>
      <c r="ZG51" s="9"/>
      <c r="ZH51" s="9"/>
      <c r="ZI51" s="9"/>
      <c r="ZJ51" s="9"/>
      <c r="ZK51" s="9"/>
      <c r="ZL51" s="9"/>
      <c r="ZM51" s="9"/>
      <c r="ZN51" s="9"/>
      <c r="ZO51" s="9"/>
      <c r="ZP51" s="9"/>
      <c r="ZQ51" s="9"/>
      <c r="ZR51" s="9"/>
      <c r="ZS51" s="9"/>
      <c r="ZT51" s="9"/>
      <c r="ZU51" s="9"/>
      <c r="ZV51" s="9"/>
      <c r="ZW51" s="9"/>
      <c r="ZX51" s="9"/>
      <c r="ZY51" s="9"/>
      <c r="ZZ51" s="9"/>
      <c r="AAA51" s="9"/>
      <c r="AAB51" s="9"/>
      <c r="AAC51" s="9"/>
      <c r="AAD51" s="9"/>
      <c r="AAE51" s="9"/>
      <c r="AAF51" s="9"/>
      <c r="AAG51" s="9"/>
      <c r="AAH51" s="9"/>
      <c r="AAI51" s="9"/>
      <c r="AAJ51" s="9"/>
      <c r="AAK51" s="9"/>
      <c r="AAL51" s="9"/>
      <c r="AAM51" s="9"/>
      <c r="AAN51" s="9"/>
      <c r="AAO51" s="9"/>
      <c r="AAP51" s="9"/>
      <c r="AAQ51" s="9"/>
      <c r="AAR51" s="9"/>
      <c r="AAS51" s="9"/>
      <c r="AAT51" s="9"/>
      <c r="AAU51" s="9"/>
      <c r="AAV51" s="9"/>
      <c r="AAW51" s="9"/>
      <c r="AAX51" s="9"/>
      <c r="AAY51" s="9"/>
      <c r="AAZ51" s="9"/>
      <c r="ABA51" s="9"/>
      <c r="ABB51" s="9"/>
      <c r="ABC51" s="9"/>
      <c r="ABD51" s="9"/>
      <c r="ABE51" s="9"/>
      <c r="ABF51" s="9"/>
      <c r="ABG51" s="9"/>
      <c r="ABH51" s="9"/>
      <c r="ABI51" s="9"/>
      <c r="ABJ51" s="9"/>
      <c r="ABK51" s="9"/>
      <c r="ABL51" s="9"/>
      <c r="ABM51" s="9"/>
      <c r="ABN51" s="9"/>
      <c r="ABO51" s="9"/>
      <c r="ABP51" s="9"/>
      <c r="ABQ51" s="9"/>
      <c r="ABR51" s="9"/>
      <c r="ABS51" s="9"/>
      <c r="ABT51" s="9"/>
      <c r="ABU51" s="9"/>
      <c r="ABV51" s="9"/>
      <c r="ABW51" s="9"/>
      <c r="ABX51" s="9"/>
      <c r="ABY51" s="9"/>
      <c r="ABZ51" s="9"/>
      <c r="ACA51" s="9"/>
      <c r="ACB51" s="9"/>
      <c r="ACC51" s="9"/>
      <c r="ACD51" s="9"/>
      <c r="ACE51" s="9"/>
      <c r="ACF51" s="9"/>
      <c r="ACG51" s="9"/>
      <c r="ACH51" s="9"/>
      <c r="ACI51" s="9"/>
      <c r="ACJ51" s="9"/>
      <c r="ACK51" s="9"/>
      <c r="ACL51" s="9"/>
      <c r="ACM51" s="9"/>
      <c r="ACN51" s="9"/>
      <c r="ACO51" s="9"/>
      <c r="ACP51" s="9"/>
      <c r="ACQ51" s="9"/>
      <c r="ACR51" s="9"/>
      <c r="ACS51" s="9"/>
      <c r="ACT51" s="9"/>
      <c r="ACU51" s="9"/>
      <c r="ACV51" s="9"/>
      <c r="ACW51" s="9"/>
      <c r="ACX51" s="9"/>
      <c r="ACY51" s="9"/>
      <c r="ACZ51" s="9"/>
      <c r="ADA51" s="9"/>
      <c r="ADB51" s="9"/>
      <c r="ADC51" s="9"/>
      <c r="ADD51" s="9"/>
      <c r="ADE51" s="9"/>
      <c r="ADF51" s="9"/>
      <c r="ADG51" s="9"/>
      <c r="ADH51" s="9"/>
      <c r="ADI51" s="9"/>
      <c r="ADJ51" s="9"/>
      <c r="ADK51" s="9"/>
      <c r="ADL51" s="9"/>
      <c r="ADM51" s="9"/>
      <c r="ADN51" s="9"/>
      <c r="ADO51" s="9"/>
      <c r="ADP51" s="9"/>
      <c r="ADQ51" s="9"/>
      <c r="ADR51" s="9"/>
      <c r="ADS51" s="9"/>
      <c r="ADT51" s="9"/>
      <c r="ADU51" s="9"/>
      <c r="ADV51" s="9"/>
      <c r="ADW51" s="9"/>
      <c r="ADX51" s="9"/>
      <c r="ADY51" s="9"/>
      <c r="ADZ51" s="9"/>
      <c r="AEA51" s="9"/>
      <c r="AEB51" s="9"/>
      <c r="AEC51" s="9"/>
      <c r="AED51" s="9"/>
      <c r="AEE51" s="9"/>
      <c r="AEF51" s="9"/>
      <c r="AEG51" s="9"/>
      <c r="AEH51" s="9"/>
      <c r="AEI51" s="9"/>
      <c r="AEJ51" s="9"/>
      <c r="AEK51" s="9"/>
      <c r="AEL51" s="9"/>
      <c r="AEM51" s="9"/>
      <c r="AEN51" s="9"/>
      <c r="AEO51" s="9"/>
      <c r="AEP51" s="9"/>
      <c r="AEQ51" s="9"/>
      <c r="AER51" s="9"/>
      <c r="AES51" s="9"/>
      <c r="AET51" s="9"/>
      <c r="AEU51" s="9"/>
      <c r="AEV51" s="9"/>
      <c r="AEW51" s="9"/>
      <c r="AEX51" s="9"/>
      <c r="AEY51" s="9"/>
      <c r="AEZ51" s="9"/>
      <c r="AFA51" s="9"/>
      <c r="AFB51" s="9"/>
      <c r="AFC51" s="9"/>
      <c r="AFD51" s="9"/>
      <c r="AFE51" s="9"/>
      <c r="AFF51" s="9"/>
      <c r="AFG51" s="9"/>
      <c r="AFH51" s="9"/>
      <c r="AFI51" s="9"/>
      <c r="AFJ51" s="9"/>
      <c r="AFK51" s="9"/>
      <c r="AFL51" s="9"/>
      <c r="AFM51" s="9"/>
      <c r="AFN51" s="9"/>
      <c r="AFO51" s="9"/>
      <c r="AFP51" s="9"/>
      <c r="AFQ51" s="9"/>
      <c r="AFR51" s="9"/>
      <c r="AFS51" s="9"/>
      <c r="AFT51" s="9"/>
      <c r="AFU51" s="9"/>
      <c r="AFV51" s="9"/>
      <c r="AFW51" s="9"/>
      <c r="AFX51" s="9"/>
      <c r="AFY51" s="9"/>
      <c r="AFZ51" s="9"/>
      <c r="AGA51" s="9"/>
      <c r="AGB51" s="9"/>
      <c r="AGC51" s="9"/>
      <c r="AGD51" s="9"/>
      <c r="AGE51" s="9"/>
      <c r="AGF51" s="9"/>
      <c r="AGG51" s="9"/>
      <c r="AGH51" s="9"/>
      <c r="AGI51" s="9"/>
      <c r="AGJ51" s="9"/>
      <c r="AGK51" s="9"/>
      <c r="AGL51" s="9"/>
      <c r="AGM51" s="9"/>
      <c r="AGN51" s="9"/>
      <c r="AGO51" s="9"/>
      <c r="AGP51" s="9"/>
      <c r="AGQ51" s="9"/>
      <c r="AGR51" s="9"/>
      <c r="AGS51" s="9"/>
      <c r="AGT51" s="9"/>
      <c r="AGU51" s="9"/>
      <c r="AGV51" s="9"/>
      <c r="AGW51" s="9"/>
      <c r="AGX51" s="9"/>
      <c r="AGY51" s="9"/>
      <c r="AGZ51" s="9"/>
      <c r="AHA51" s="9"/>
      <c r="AHB51" s="9"/>
      <c r="AHC51" s="9"/>
      <c r="AHD51" s="9"/>
      <c r="AHE51" s="9"/>
      <c r="AHF51" s="9"/>
      <c r="AHG51" s="9"/>
      <c r="AHH51" s="9"/>
      <c r="AHI51" s="9"/>
      <c r="AHJ51" s="9"/>
      <c r="AHK51" s="9"/>
      <c r="AHL51" s="9"/>
      <c r="AHM51" s="9"/>
      <c r="AHN51" s="9"/>
      <c r="AHO51" s="9"/>
      <c r="AHP51" s="9"/>
      <c r="AHQ51" s="9"/>
      <c r="AHR51" s="9"/>
      <c r="AHS51" s="9"/>
      <c r="AHT51" s="9"/>
      <c r="AHU51" s="9"/>
      <c r="AHV51" s="9"/>
      <c r="AHW51" s="9"/>
      <c r="AHX51" s="9"/>
      <c r="AHY51" s="9"/>
      <c r="AHZ51" s="9"/>
      <c r="AIA51" s="9"/>
      <c r="AIB51" s="9"/>
      <c r="AIC51" s="9"/>
      <c r="AID51" s="9"/>
      <c r="AIE51" s="9"/>
      <c r="AIF51" s="9"/>
      <c r="AIG51" s="9"/>
      <c r="AIH51" s="9"/>
      <c r="AII51" s="9"/>
      <c r="AIJ51" s="9"/>
      <c r="AIK51" s="9"/>
      <c r="AIL51" s="9"/>
      <c r="AIM51" s="9"/>
      <c r="AIN51" s="9"/>
      <c r="AIO51" s="9"/>
      <c r="AIP51" s="9"/>
      <c r="AIQ51" s="9"/>
      <c r="AIR51" s="9"/>
      <c r="AIS51" s="9"/>
      <c r="AIT51" s="9"/>
      <c r="AIU51" s="9"/>
      <c r="AIV51" s="9"/>
      <c r="AIW51" s="9"/>
      <c r="AIX51" s="9"/>
      <c r="AIY51" s="9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  <c r="AJR51" s="9"/>
      <c r="AJS51" s="9"/>
      <c r="AJT51" s="9"/>
      <c r="AJU51" s="9"/>
      <c r="AJV51" s="9"/>
      <c r="AJW51" s="9"/>
      <c r="AJX51" s="9"/>
      <c r="AJY51" s="9"/>
      <c r="AJZ51" s="9"/>
      <c r="AKA51" s="9"/>
      <c r="AKB51" s="9"/>
      <c r="AKC51" s="9"/>
      <c r="AKD51" s="9"/>
      <c r="AKE51" s="9"/>
      <c r="AKF51" s="9"/>
      <c r="AKG51" s="9"/>
      <c r="AKH51" s="9"/>
      <c r="AKI51" s="9"/>
      <c r="AKJ51" s="9"/>
      <c r="AKK51" s="9"/>
      <c r="AKL51" s="9"/>
      <c r="AKM51" s="9"/>
      <c r="AKN51" s="9"/>
      <c r="AKO51" s="9"/>
      <c r="AKP51" s="9"/>
      <c r="AKQ51" s="9"/>
      <c r="AKR51" s="9"/>
      <c r="AKS51" s="9"/>
      <c r="AKT51" s="9"/>
      <c r="AKU51" s="9"/>
      <c r="AKV51" s="9"/>
      <c r="AKW51" s="9"/>
      <c r="AKX51" s="9"/>
      <c r="AKY51" s="9"/>
      <c r="AKZ51" s="9"/>
      <c r="ALA51" s="9"/>
      <c r="ALB51" s="9"/>
      <c r="ALC51" s="9"/>
      <c r="ALD51" s="9"/>
      <c r="ALE51" s="9"/>
      <c r="ALF51" s="9"/>
      <c r="ALG51" s="9"/>
      <c r="ALH51" s="9"/>
      <c r="ALI51" s="9"/>
      <c r="ALJ51" s="9"/>
      <c r="ALK51" s="9"/>
      <c r="ALL51" s="9"/>
      <c r="ALM51" s="9"/>
      <c r="ALN51" s="9"/>
      <c r="ALO51" s="9"/>
      <c r="ALP51" s="9"/>
      <c r="ALQ51" s="9"/>
      <c r="ALR51" s="9"/>
      <c r="ALS51" s="9"/>
      <c r="ALT51" s="9"/>
      <c r="ALU51" s="9"/>
      <c r="ALV51" s="9"/>
      <c r="ALW51" s="9"/>
      <c r="ALX51" s="9"/>
      <c r="ALY51" s="9"/>
      <c r="ALZ51" s="9"/>
      <c r="AMA51" s="9"/>
      <c r="AMB51" s="9"/>
      <c r="AMC51" s="9"/>
      <c r="AMD51" s="9"/>
      <c r="AME51" s="9"/>
      <c r="AMF51" s="9"/>
      <c r="AMG51" s="9"/>
      <c r="AMH51" s="9"/>
      <c r="AMI51" s="9"/>
      <c r="AMJ51" s="9"/>
    </row>
    <row r="52" spans="1:1024" x14ac:dyDescent="0.3">
      <c r="A52" s="94" t="s">
        <v>44</v>
      </c>
      <c r="B52" s="94"/>
      <c r="C52" s="94"/>
      <c r="D52" s="94"/>
      <c r="E52" s="91" t="s">
        <v>45</v>
      </c>
      <c r="F52" s="95">
        <f>+(F54/F51)*0.7</f>
        <v>8.5303436509870814</v>
      </c>
      <c r="G52" s="95"/>
      <c r="H52" s="96" t="s">
        <v>46</v>
      </c>
      <c r="I52" s="86"/>
      <c r="J52" s="56"/>
      <c r="K52" s="56"/>
      <c r="L52" s="56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>
        <v>4000</v>
      </c>
      <c r="Y52" s="57"/>
      <c r="Z52" s="57"/>
      <c r="AA52" s="57"/>
      <c r="AB52" s="57"/>
      <c r="AC52" s="57"/>
      <c r="AD52" s="86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  <c r="XL52" s="9"/>
      <c r="XM52" s="9"/>
      <c r="XN52" s="9"/>
      <c r="XO52" s="9"/>
      <c r="XP52" s="9"/>
      <c r="XQ52" s="9"/>
      <c r="XR52" s="9"/>
      <c r="XS52" s="9"/>
      <c r="XT52" s="9"/>
      <c r="XU52" s="9"/>
      <c r="XV52" s="9"/>
      <c r="XW52" s="9"/>
      <c r="XX52" s="9"/>
      <c r="XY52" s="9"/>
      <c r="XZ52" s="9"/>
      <c r="YA52" s="9"/>
      <c r="YB52" s="9"/>
      <c r="YC52" s="9"/>
      <c r="YD52" s="9"/>
      <c r="YE52" s="9"/>
      <c r="YF52" s="9"/>
      <c r="YG52" s="9"/>
      <c r="YH52" s="9"/>
      <c r="YI52" s="9"/>
      <c r="YJ52" s="9"/>
      <c r="YK52" s="9"/>
      <c r="YL52" s="9"/>
      <c r="YM52" s="9"/>
      <c r="YN52" s="9"/>
      <c r="YO52" s="9"/>
      <c r="YP52" s="9"/>
      <c r="YQ52" s="9"/>
      <c r="YR52" s="9"/>
      <c r="YS52" s="9"/>
      <c r="YT52" s="9"/>
      <c r="YU52" s="9"/>
      <c r="YV52" s="9"/>
      <c r="YW52" s="9"/>
      <c r="YX52" s="9"/>
      <c r="YY52" s="9"/>
      <c r="YZ52" s="9"/>
      <c r="ZA52" s="9"/>
      <c r="ZB52" s="9"/>
      <c r="ZC52" s="9"/>
      <c r="ZD52" s="9"/>
      <c r="ZE52" s="9"/>
      <c r="ZF52" s="9"/>
      <c r="ZG52" s="9"/>
      <c r="ZH52" s="9"/>
      <c r="ZI52" s="9"/>
      <c r="ZJ52" s="9"/>
      <c r="ZK52" s="9"/>
      <c r="ZL52" s="9"/>
      <c r="ZM52" s="9"/>
      <c r="ZN52" s="9"/>
      <c r="ZO52" s="9"/>
      <c r="ZP52" s="9"/>
      <c r="ZQ52" s="9"/>
      <c r="ZR52" s="9"/>
      <c r="ZS52" s="9"/>
      <c r="ZT52" s="9"/>
      <c r="ZU52" s="9"/>
      <c r="ZV52" s="9"/>
      <c r="ZW52" s="9"/>
      <c r="ZX52" s="9"/>
      <c r="ZY52" s="9"/>
      <c r="ZZ52" s="9"/>
      <c r="AAA52" s="9"/>
      <c r="AAB52" s="9"/>
      <c r="AAC52" s="9"/>
      <c r="AAD52" s="9"/>
      <c r="AAE52" s="9"/>
      <c r="AAF52" s="9"/>
      <c r="AAG52" s="9"/>
      <c r="AAH52" s="9"/>
      <c r="AAI52" s="9"/>
      <c r="AAJ52" s="9"/>
      <c r="AAK52" s="9"/>
      <c r="AAL52" s="9"/>
      <c r="AAM52" s="9"/>
      <c r="AAN52" s="9"/>
      <c r="AAO52" s="9"/>
      <c r="AAP52" s="9"/>
      <c r="AAQ52" s="9"/>
      <c r="AAR52" s="9"/>
      <c r="AAS52" s="9"/>
      <c r="AAT52" s="9"/>
      <c r="AAU52" s="9"/>
      <c r="AAV52" s="9"/>
      <c r="AAW52" s="9"/>
      <c r="AAX52" s="9"/>
      <c r="AAY52" s="9"/>
      <c r="AAZ52" s="9"/>
      <c r="ABA52" s="9"/>
      <c r="ABB52" s="9"/>
      <c r="ABC52" s="9"/>
      <c r="ABD52" s="9"/>
      <c r="ABE52" s="9"/>
      <c r="ABF52" s="9"/>
      <c r="ABG52" s="9"/>
      <c r="ABH52" s="9"/>
      <c r="ABI52" s="9"/>
      <c r="ABJ52" s="9"/>
      <c r="ABK52" s="9"/>
      <c r="ABL52" s="9"/>
      <c r="ABM52" s="9"/>
      <c r="ABN52" s="9"/>
      <c r="ABO52" s="9"/>
      <c r="ABP52" s="9"/>
      <c r="ABQ52" s="9"/>
      <c r="ABR52" s="9"/>
      <c r="ABS52" s="9"/>
      <c r="ABT52" s="9"/>
      <c r="ABU52" s="9"/>
      <c r="ABV52" s="9"/>
      <c r="ABW52" s="9"/>
      <c r="ABX52" s="9"/>
      <c r="ABY52" s="9"/>
      <c r="ABZ52" s="9"/>
      <c r="ACA52" s="9"/>
      <c r="ACB52" s="9"/>
      <c r="ACC52" s="9"/>
      <c r="ACD52" s="9"/>
      <c r="ACE52" s="9"/>
      <c r="ACF52" s="9"/>
      <c r="ACG52" s="9"/>
      <c r="ACH52" s="9"/>
      <c r="ACI52" s="9"/>
      <c r="ACJ52" s="9"/>
      <c r="ACK52" s="9"/>
      <c r="ACL52" s="9"/>
      <c r="ACM52" s="9"/>
      <c r="ACN52" s="9"/>
      <c r="ACO52" s="9"/>
      <c r="ACP52" s="9"/>
      <c r="ACQ52" s="9"/>
      <c r="ACR52" s="9"/>
      <c r="ACS52" s="9"/>
      <c r="ACT52" s="9"/>
      <c r="ACU52" s="9"/>
      <c r="ACV52" s="9"/>
      <c r="ACW52" s="9"/>
      <c r="ACX52" s="9"/>
      <c r="ACY52" s="9"/>
      <c r="ACZ52" s="9"/>
      <c r="ADA52" s="9"/>
      <c r="ADB52" s="9"/>
      <c r="ADC52" s="9"/>
      <c r="ADD52" s="9"/>
      <c r="ADE52" s="9"/>
      <c r="ADF52" s="9"/>
      <c r="ADG52" s="9"/>
      <c r="ADH52" s="9"/>
      <c r="ADI52" s="9"/>
      <c r="ADJ52" s="9"/>
      <c r="ADK52" s="9"/>
      <c r="ADL52" s="9"/>
      <c r="ADM52" s="9"/>
      <c r="ADN52" s="9"/>
      <c r="ADO52" s="9"/>
      <c r="ADP52" s="9"/>
      <c r="ADQ52" s="9"/>
      <c r="ADR52" s="9"/>
      <c r="ADS52" s="9"/>
      <c r="ADT52" s="9"/>
      <c r="ADU52" s="9"/>
      <c r="ADV52" s="9"/>
      <c r="ADW52" s="9"/>
      <c r="ADX52" s="9"/>
      <c r="ADY52" s="9"/>
      <c r="ADZ52" s="9"/>
      <c r="AEA52" s="9"/>
      <c r="AEB52" s="9"/>
      <c r="AEC52" s="9"/>
      <c r="AED52" s="9"/>
      <c r="AEE52" s="9"/>
      <c r="AEF52" s="9"/>
      <c r="AEG52" s="9"/>
      <c r="AEH52" s="9"/>
      <c r="AEI52" s="9"/>
      <c r="AEJ52" s="9"/>
      <c r="AEK52" s="9"/>
      <c r="AEL52" s="9"/>
      <c r="AEM52" s="9"/>
      <c r="AEN52" s="9"/>
      <c r="AEO52" s="9"/>
      <c r="AEP52" s="9"/>
      <c r="AEQ52" s="9"/>
      <c r="AER52" s="9"/>
      <c r="AES52" s="9"/>
      <c r="AET52" s="9"/>
      <c r="AEU52" s="9"/>
      <c r="AEV52" s="9"/>
      <c r="AEW52" s="9"/>
      <c r="AEX52" s="9"/>
      <c r="AEY52" s="9"/>
      <c r="AEZ52" s="9"/>
      <c r="AFA52" s="9"/>
      <c r="AFB52" s="9"/>
      <c r="AFC52" s="9"/>
      <c r="AFD52" s="9"/>
      <c r="AFE52" s="9"/>
      <c r="AFF52" s="9"/>
      <c r="AFG52" s="9"/>
      <c r="AFH52" s="9"/>
      <c r="AFI52" s="9"/>
      <c r="AFJ52" s="9"/>
      <c r="AFK52" s="9"/>
      <c r="AFL52" s="9"/>
      <c r="AFM52" s="9"/>
      <c r="AFN52" s="9"/>
      <c r="AFO52" s="9"/>
      <c r="AFP52" s="9"/>
      <c r="AFQ52" s="9"/>
      <c r="AFR52" s="9"/>
      <c r="AFS52" s="9"/>
      <c r="AFT52" s="9"/>
      <c r="AFU52" s="9"/>
      <c r="AFV52" s="9"/>
      <c r="AFW52" s="9"/>
      <c r="AFX52" s="9"/>
      <c r="AFY52" s="9"/>
      <c r="AFZ52" s="9"/>
      <c r="AGA52" s="9"/>
      <c r="AGB52" s="9"/>
      <c r="AGC52" s="9"/>
      <c r="AGD52" s="9"/>
      <c r="AGE52" s="9"/>
      <c r="AGF52" s="9"/>
      <c r="AGG52" s="9"/>
      <c r="AGH52" s="9"/>
      <c r="AGI52" s="9"/>
      <c r="AGJ52" s="9"/>
      <c r="AGK52" s="9"/>
      <c r="AGL52" s="9"/>
      <c r="AGM52" s="9"/>
      <c r="AGN52" s="9"/>
      <c r="AGO52" s="9"/>
      <c r="AGP52" s="9"/>
      <c r="AGQ52" s="9"/>
      <c r="AGR52" s="9"/>
      <c r="AGS52" s="9"/>
      <c r="AGT52" s="9"/>
      <c r="AGU52" s="9"/>
      <c r="AGV52" s="9"/>
      <c r="AGW52" s="9"/>
      <c r="AGX52" s="9"/>
      <c r="AGY52" s="9"/>
      <c r="AGZ52" s="9"/>
      <c r="AHA52" s="9"/>
      <c r="AHB52" s="9"/>
      <c r="AHC52" s="9"/>
      <c r="AHD52" s="9"/>
      <c r="AHE52" s="9"/>
      <c r="AHF52" s="9"/>
      <c r="AHG52" s="9"/>
      <c r="AHH52" s="9"/>
      <c r="AHI52" s="9"/>
      <c r="AHJ52" s="9"/>
      <c r="AHK52" s="9"/>
      <c r="AHL52" s="9"/>
      <c r="AHM52" s="9"/>
      <c r="AHN52" s="9"/>
      <c r="AHO52" s="9"/>
      <c r="AHP52" s="9"/>
      <c r="AHQ52" s="9"/>
      <c r="AHR52" s="9"/>
      <c r="AHS52" s="9"/>
      <c r="AHT52" s="9"/>
      <c r="AHU52" s="9"/>
      <c r="AHV52" s="9"/>
      <c r="AHW52" s="9"/>
      <c r="AHX52" s="9"/>
      <c r="AHY52" s="9"/>
      <c r="AHZ52" s="9"/>
      <c r="AIA52" s="9"/>
      <c r="AIB52" s="9"/>
      <c r="AIC52" s="9"/>
      <c r="AID52" s="9"/>
      <c r="AIE52" s="9"/>
      <c r="AIF52" s="9"/>
      <c r="AIG52" s="9"/>
      <c r="AIH52" s="9"/>
      <c r="AII52" s="9"/>
      <c r="AIJ52" s="9"/>
      <c r="AIK52" s="9"/>
      <c r="AIL52" s="9"/>
      <c r="AIM52" s="9"/>
      <c r="AIN52" s="9"/>
      <c r="AIO52" s="9"/>
      <c r="AIP52" s="9"/>
      <c r="AIQ52" s="9"/>
      <c r="AIR52" s="9"/>
      <c r="AIS52" s="9"/>
      <c r="AIT52" s="9"/>
      <c r="AIU52" s="9"/>
      <c r="AIV52" s="9"/>
      <c r="AIW52" s="9"/>
      <c r="AIX52" s="9"/>
      <c r="AIY52" s="9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  <c r="AJR52" s="9"/>
      <c r="AJS52" s="9"/>
      <c r="AJT52" s="9"/>
      <c r="AJU52" s="9"/>
      <c r="AJV52" s="9"/>
      <c r="AJW52" s="9"/>
      <c r="AJX52" s="9"/>
      <c r="AJY52" s="9"/>
      <c r="AJZ52" s="9"/>
      <c r="AKA52" s="9"/>
      <c r="AKB52" s="9"/>
      <c r="AKC52" s="9"/>
      <c r="AKD52" s="9"/>
      <c r="AKE52" s="9"/>
      <c r="AKF52" s="9"/>
      <c r="AKG52" s="9"/>
      <c r="AKH52" s="9"/>
      <c r="AKI52" s="9"/>
      <c r="AKJ52" s="9"/>
      <c r="AKK52" s="9"/>
      <c r="AKL52" s="9"/>
      <c r="AKM52" s="9"/>
      <c r="AKN52" s="9"/>
      <c r="AKO52" s="9"/>
      <c r="AKP52" s="9"/>
      <c r="AKQ52" s="9"/>
      <c r="AKR52" s="9"/>
      <c r="AKS52" s="9"/>
      <c r="AKT52" s="9"/>
      <c r="AKU52" s="9"/>
      <c r="AKV52" s="9"/>
      <c r="AKW52" s="9"/>
      <c r="AKX52" s="9"/>
      <c r="AKY52" s="9"/>
      <c r="AKZ52" s="9"/>
      <c r="ALA52" s="9"/>
      <c r="ALB52" s="9"/>
      <c r="ALC52" s="9"/>
      <c r="ALD52" s="9"/>
      <c r="ALE52" s="9"/>
      <c r="ALF52" s="9"/>
      <c r="ALG52" s="9"/>
      <c r="ALH52" s="9"/>
      <c r="ALI52" s="9"/>
      <c r="ALJ52" s="9"/>
      <c r="ALK52" s="9"/>
      <c r="ALL52" s="9"/>
      <c r="ALM52" s="9"/>
      <c r="ALN52" s="9"/>
      <c r="ALO52" s="9"/>
      <c r="ALP52" s="9"/>
      <c r="ALQ52" s="9"/>
      <c r="ALR52" s="9"/>
      <c r="ALS52" s="9"/>
      <c r="ALT52" s="9"/>
      <c r="ALU52" s="9"/>
      <c r="ALV52" s="9"/>
      <c r="ALW52" s="9"/>
      <c r="ALX52" s="9"/>
      <c r="ALY52" s="9"/>
      <c r="ALZ52" s="9"/>
      <c r="AMA52" s="9"/>
      <c r="AMB52" s="9"/>
      <c r="AMC52" s="9"/>
      <c r="AMD52" s="9"/>
      <c r="AME52" s="9"/>
      <c r="AMF52" s="9"/>
      <c r="AMG52" s="9"/>
      <c r="AMH52" s="9"/>
      <c r="AMI52" s="9"/>
      <c r="AMJ52" s="9"/>
    </row>
    <row r="53" spans="1:1024" x14ac:dyDescent="0.3">
      <c r="A53" s="94" t="s">
        <v>47</v>
      </c>
      <c r="B53" s="94"/>
      <c r="C53" s="94"/>
      <c r="D53" s="94"/>
      <c r="E53" s="91" t="s">
        <v>48</v>
      </c>
      <c r="F53" s="95">
        <v>30</v>
      </c>
      <c r="G53" s="95"/>
      <c r="H53" s="96" t="s">
        <v>49</v>
      </c>
      <c r="I53" s="86"/>
      <c r="J53" s="56"/>
      <c r="K53" s="56"/>
      <c r="L53" s="56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>
        <v>8000</v>
      </c>
      <c r="Y53" s="57"/>
      <c r="Z53" s="57"/>
      <c r="AA53" s="57"/>
      <c r="AB53" s="57"/>
      <c r="AC53" s="57"/>
      <c r="AD53" s="86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</row>
    <row r="54" spans="1:1024" x14ac:dyDescent="0.3">
      <c r="A54" s="94" t="s">
        <v>50</v>
      </c>
      <c r="B54" s="94"/>
      <c r="C54" s="94"/>
      <c r="D54" s="94"/>
      <c r="E54" s="91" t="s">
        <v>51</v>
      </c>
      <c r="F54" s="97">
        <f>+P10</f>
        <v>10000</v>
      </c>
      <c r="G54" s="97"/>
      <c r="H54" s="96" t="s">
        <v>52</v>
      </c>
      <c r="I54" s="86"/>
      <c r="J54" s="56"/>
      <c r="K54" s="56" t="s">
        <v>25</v>
      </c>
      <c r="L54" s="56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>
        <v>10000</v>
      </c>
      <c r="Y54" s="57"/>
      <c r="Z54" s="57"/>
      <c r="AA54" s="57"/>
      <c r="AB54" s="57"/>
      <c r="AC54" s="57"/>
      <c r="AD54" s="86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</row>
    <row r="55" spans="1:1024" s="11" customFormat="1" x14ac:dyDescent="0.3">
      <c r="A55" s="98" t="s">
        <v>53</v>
      </c>
      <c r="B55" s="98"/>
      <c r="C55" s="98"/>
      <c r="D55" s="98"/>
      <c r="E55" s="99" t="s">
        <v>54</v>
      </c>
      <c r="F55" s="100">
        <f>+P9</f>
        <v>1</v>
      </c>
      <c r="G55" s="100"/>
      <c r="H55" s="101" t="s">
        <v>55</v>
      </c>
      <c r="I55" s="87"/>
      <c r="J55" s="56"/>
      <c r="K55" s="56" t="s">
        <v>56</v>
      </c>
      <c r="L55" s="56" t="s">
        <v>56</v>
      </c>
      <c r="M55" s="56" t="s">
        <v>57</v>
      </c>
      <c r="N55" s="56" t="s">
        <v>58</v>
      </c>
      <c r="O55" s="56" t="s">
        <v>58</v>
      </c>
      <c r="P55" s="56" t="s">
        <v>58</v>
      </c>
      <c r="Q55" s="56" t="s">
        <v>59</v>
      </c>
      <c r="R55" s="56" t="s">
        <v>60</v>
      </c>
      <c r="S55" s="56" t="s">
        <v>60</v>
      </c>
      <c r="T55" s="56"/>
      <c r="U55" s="56"/>
      <c r="V55" s="56"/>
      <c r="W55" s="56"/>
      <c r="X55" s="56">
        <v>15000</v>
      </c>
      <c r="Y55" s="56"/>
      <c r="Z55" s="56"/>
      <c r="AA55" s="56"/>
      <c r="AB55" s="56"/>
      <c r="AC55" s="56"/>
      <c r="AD55" s="87"/>
    </row>
    <row r="56" spans="1:1024" s="11" customFormat="1" x14ac:dyDescent="0.3">
      <c r="A56" s="102" t="s">
        <v>61</v>
      </c>
      <c r="B56" s="102"/>
      <c r="C56" s="102"/>
      <c r="D56" s="102"/>
      <c r="E56" s="102"/>
      <c r="F56" s="102"/>
      <c r="G56" s="102"/>
      <c r="H56" s="102"/>
      <c r="I56" s="87"/>
      <c r="J56" s="56" t="s">
        <v>62</v>
      </c>
      <c r="K56" s="56">
        <v>10</v>
      </c>
      <c r="L56" s="56">
        <v>10</v>
      </c>
      <c r="M56" s="56">
        <v>10</v>
      </c>
      <c r="N56" s="56">
        <v>10</v>
      </c>
      <c r="O56" s="56">
        <v>10</v>
      </c>
      <c r="P56" s="56">
        <v>10</v>
      </c>
      <c r="Q56" s="56">
        <v>10</v>
      </c>
      <c r="R56" s="56">
        <v>10</v>
      </c>
      <c r="S56" s="56">
        <v>10</v>
      </c>
      <c r="T56" s="56"/>
      <c r="U56" s="56"/>
      <c r="V56" s="56"/>
      <c r="W56" s="56"/>
      <c r="X56" s="56">
        <v>17000</v>
      </c>
      <c r="Y56" s="56"/>
      <c r="Z56" s="56"/>
      <c r="AA56" s="56"/>
      <c r="AB56" s="56"/>
      <c r="AC56" s="56"/>
      <c r="AD56" s="87"/>
    </row>
    <row r="57" spans="1:1024" s="11" customFormat="1" x14ac:dyDescent="0.3">
      <c r="A57" s="103" t="s">
        <v>63</v>
      </c>
      <c r="B57" s="103"/>
      <c r="C57" s="103"/>
      <c r="D57" s="103"/>
      <c r="E57" s="104" t="s">
        <v>64</v>
      </c>
      <c r="F57" s="105">
        <f>+F55/2</f>
        <v>0.5</v>
      </c>
      <c r="G57" s="105"/>
      <c r="H57" s="106" t="s">
        <v>55</v>
      </c>
      <c r="I57" s="87"/>
      <c r="J57" s="56" t="s">
        <v>65</v>
      </c>
      <c r="K57" s="56">
        <v>0</v>
      </c>
      <c r="L57" s="56">
        <v>0</v>
      </c>
      <c r="M57" s="56">
        <f>+M11*0.5</f>
        <v>4.2651718254935407</v>
      </c>
      <c r="N57" s="61">
        <f>+M11</f>
        <v>8.5303436509870814</v>
      </c>
      <c r="O57" s="61">
        <f>+N57</f>
        <v>8.5303436509870814</v>
      </c>
      <c r="P57" s="61">
        <f>+O57</f>
        <v>8.5303436509870814</v>
      </c>
      <c r="Q57" s="61">
        <f>+P57</f>
        <v>8.5303436509870814</v>
      </c>
      <c r="R57" s="61">
        <f>+Q57</f>
        <v>8.5303436509870814</v>
      </c>
      <c r="S57" s="61">
        <f>+R57</f>
        <v>8.5303436509870814</v>
      </c>
      <c r="T57" s="56"/>
      <c r="U57" s="56"/>
      <c r="V57" s="56"/>
      <c r="W57" s="56"/>
      <c r="X57" s="56">
        <v>20000</v>
      </c>
      <c r="Y57" s="56"/>
      <c r="Z57" s="56"/>
      <c r="AA57" s="56"/>
      <c r="AB57" s="56"/>
      <c r="AC57" s="56"/>
      <c r="AD57" s="87"/>
    </row>
    <row r="58" spans="1:1024" s="11" customFormat="1" x14ac:dyDescent="0.3">
      <c r="A58" s="94" t="s">
        <v>66</v>
      </c>
      <c r="B58" s="94"/>
      <c r="C58" s="94"/>
      <c r="D58" s="94"/>
      <c r="E58" s="91" t="s">
        <v>67</v>
      </c>
      <c r="F58" s="92">
        <f>+F55*0.3</f>
        <v>0.3</v>
      </c>
      <c r="G58" s="92"/>
      <c r="H58" s="96" t="s">
        <v>55</v>
      </c>
      <c r="I58" s="87"/>
      <c r="J58" s="56" t="s">
        <v>68</v>
      </c>
      <c r="K58" s="56">
        <v>50</v>
      </c>
      <c r="L58" s="56">
        <v>50</v>
      </c>
      <c r="M58" s="56">
        <v>50</v>
      </c>
      <c r="N58" s="56">
        <v>50</v>
      </c>
      <c r="O58" s="56">
        <v>50</v>
      </c>
      <c r="P58" s="56">
        <v>50</v>
      </c>
      <c r="Q58" s="56">
        <v>50</v>
      </c>
      <c r="R58" s="56">
        <v>50</v>
      </c>
      <c r="S58" s="56">
        <v>50</v>
      </c>
      <c r="T58" s="56"/>
      <c r="U58" s="56"/>
      <c r="V58" s="56"/>
      <c r="W58" s="56"/>
      <c r="X58" s="56">
        <v>27000</v>
      </c>
      <c r="Y58" s="56"/>
      <c r="Z58" s="56"/>
      <c r="AA58" s="56"/>
      <c r="AB58" s="56"/>
      <c r="AC58" s="56"/>
      <c r="AD58" s="87"/>
    </row>
    <row r="59" spans="1:1024" s="11" customFormat="1" x14ac:dyDescent="0.3">
      <c r="A59" s="94" t="s">
        <v>69</v>
      </c>
      <c r="B59" s="94"/>
      <c r="C59" s="94"/>
      <c r="D59" s="94"/>
      <c r="E59" s="91" t="s">
        <v>70</v>
      </c>
      <c r="F59" s="92">
        <v>3000</v>
      </c>
      <c r="G59" s="92"/>
      <c r="H59" s="96" t="s">
        <v>71</v>
      </c>
      <c r="I59" s="8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6"/>
      <c r="U59" s="56"/>
      <c r="V59" s="56"/>
      <c r="W59" s="56"/>
      <c r="X59" s="56">
        <v>30000</v>
      </c>
      <c r="Y59" s="56"/>
      <c r="Z59" s="56"/>
      <c r="AA59" s="56"/>
      <c r="AB59" s="56"/>
      <c r="AC59" s="56"/>
      <c r="AD59" s="87"/>
    </row>
    <row r="60" spans="1:1024" x14ac:dyDescent="0.3">
      <c r="A60" s="94" t="s">
        <v>72</v>
      </c>
      <c r="B60" s="94"/>
      <c r="C60" s="94"/>
      <c r="D60" s="94"/>
      <c r="E60" s="91" t="s">
        <v>73</v>
      </c>
      <c r="F60" s="92">
        <f>+(F48*2)*1000</f>
        <v>58800</v>
      </c>
      <c r="G60" s="92"/>
      <c r="H60" s="96" t="s">
        <v>71</v>
      </c>
      <c r="I60" s="87"/>
      <c r="J60" s="57"/>
      <c r="K60" s="56" t="s">
        <v>56</v>
      </c>
      <c r="L60" s="56" t="s">
        <v>56</v>
      </c>
      <c r="M60" s="56" t="s">
        <v>57</v>
      </c>
      <c r="N60" s="56" t="s">
        <v>58</v>
      </c>
      <c r="O60" s="56" t="s">
        <v>58</v>
      </c>
      <c r="P60" s="56" t="s">
        <v>58</v>
      </c>
      <c r="Q60" s="56" t="s">
        <v>59</v>
      </c>
      <c r="R60" s="56" t="s">
        <v>60</v>
      </c>
      <c r="S60" s="56" t="s">
        <v>60</v>
      </c>
      <c r="T60" s="62"/>
      <c r="U60" s="62"/>
      <c r="V60" s="62"/>
      <c r="W60" s="62"/>
      <c r="X60" s="62">
        <v>40000</v>
      </c>
      <c r="Y60" s="62"/>
      <c r="Z60" s="62"/>
      <c r="AA60" s="62"/>
      <c r="AB60" s="62"/>
      <c r="AC60" s="62"/>
      <c r="AD60" s="88"/>
    </row>
    <row r="61" spans="1:1024" x14ac:dyDescent="0.3">
      <c r="A61" s="94" t="s">
        <v>74</v>
      </c>
      <c r="B61" s="94"/>
      <c r="C61" s="94"/>
      <c r="D61" s="94"/>
      <c r="E61" s="91" t="s">
        <v>75</v>
      </c>
      <c r="F61" s="92">
        <f>+(F3*F5)/3/2</f>
        <v>12.125</v>
      </c>
      <c r="G61" s="92"/>
      <c r="H61" s="96" t="s">
        <v>76</v>
      </c>
      <c r="I61" s="87"/>
      <c r="J61" s="56" t="s">
        <v>77</v>
      </c>
      <c r="K61" s="56">
        <v>0</v>
      </c>
      <c r="L61" s="56">
        <v>0</v>
      </c>
      <c r="M61" s="56">
        <f>+F69/2</f>
        <v>2.25</v>
      </c>
      <c r="N61" s="63">
        <f>+F69</f>
        <v>4.5</v>
      </c>
      <c r="O61" s="63">
        <f>+N61</f>
        <v>4.5</v>
      </c>
      <c r="P61" s="63">
        <f>+O61</f>
        <v>4.5</v>
      </c>
      <c r="Q61" s="56">
        <v>0</v>
      </c>
      <c r="R61" s="56">
        <v>0</v>
      </c>
      <c r="S61" s="56">
        <v>0</v>
      </c>
      <c r="T61" s="62"/>
      <c r="U61" s="62"/>
      <c r="V61" s="62"/>
      <c r="W61" s="62"/>
      <c r="X61" s="62">
        <v>50000</v>
      </c>
      <c r="Y61" s="62"/>
      <c r="Z61" s="62"/>
      <c r="AA61" s="62"/>
      <c r="AB61" s="62"/>
      <c r="AC61" s="62"/>
      <c r="AD61" s="88"/>
    </row>
    <row r="62" spans="1:1024" x14ac:dyDescent="0.3">
      <c r="A62" s="94" t="s">
        <v>78</v>
      </c>
      <c r="B62" s="94"/>
      <c r="C62" s="94"/>
      <c r="D62" s="94"/>
      <c r="E62" s="91" t="s">
        <v>79</v>
      </c>
      <c r="F62" s="95">
        <f>+(F54/F61)/3600</f>
        <v>0.22909507445589922</v>
      </c>
      <c r="G62" s="95"/>
      <c r="H62" s="96" t="s">
        <v>80</v>
      </c>
      <c r="I62" s="87"/>
      <c r="J62" s="56" t="s">
        <v>81</v>
      </c>
      <c r="K62" s="56">
        <v>0</v>
      </c>
      <c r="L62" s="56">
        <v>0</v>
      </c>
      <c r="M62" s="56">
        <f>+F72/2</f>
        <v>0.125</v>
      </c>
      <c r="N62" s="56">
        <f>+F72</f>
        <v>0.25</v>
      </c>
      <c r="O62" s="63">
        <f>+N62</f>
        <v>0.25</v>
      </c>
      <c r="P62" s="63">
        <f>+O62</f>
        <v>0.25</v>
      </c>
      <c r="Q62" s="56">
        <f>+F72/4</f>
        <v>6.25E-2</v>
      </c>
      <c r="R62" s="56">
        <f>+F72/4</f>
        <v>6.25E-2</v>
      </c>
      <c r="S62" s="56">
        <f>+R62</f>
        <v>6.25E-2</v>
      </c>
      <c r="T62" s="62"/>
      <c r="U62" s="62"/>
      <c r="V62" s="62"/>
      <c r="W62" s="62"/>
      <c r="X62" s="62">
        <v>60000</v>
      </c>
      <c r="Y62" s="62"/>
      <c r="Z62" s="62"/>
      <c r="AA62" s="62"/>
      <c r="AB62" s="62"/>
      <c r="AC62" s="62"/>
      <c r="AD62" s="88"/>
    </row>
    <row r="63" spans="1:1024" x14ac:dyDescent="0.3">
      <c r="A63" s="94" t="s">
        <v>82</v>
      </c>
      <c r="B63" s="94"/>
      <c r="C63" s="94"/>
      <c r="D63" s="94"/>
      <c r="E63" s="91" t="s">
        <v>83</v>
      </c>
      <c r="F63" s="92">
        <f>+(F59*F60/2)/1000000</f>
        <v>88.2</v>
      </c>
      <c r="G63" s="92"/>
      <c r="H63" s="96" t="s">
        <v>76</v>
      </c>
      <c r="I63" s="87"/>
      <c r="J63" s="56" t="s">
        <v>68</v>
      </c>
      <c r="K63" s="56">
        <v>3</v>
      </c>
      <c r="L63" s="56">
        <v>3</v>
      </c>
      <c r="M63" s="56">
        <v>3</v>
      </c>
      <c r="N63" s="56">
        <v>3</v>
      </c>
      <c r="O63" s="56">
        <v>3</v>
      </c>
      <c r="P63" s="56">
        <v>3</v>
      </c>
      <c r="Q63" s="56">
        <v>3</v>
      </c>
      <c r="R63" s="56">
        <v>3</v>
      </c>
      <c r="S63" s="56">
        <v>3</v>
      </c>
      <c r="T63" s="62"/>
      <c r="U63" s="62"/>
      <c r="V63" s="62"/>
      <c r="W63" s="62"/>
      <c r="X63" s="62">
        <v>70000</v>
      </c>
      <c r="Y63" s="62"/>
      <c r="Z63" s="62"/>
      <c r="AA63" s="62"/>
      <c r="AB63" s="62"/>
      <c r="AC63" s="62"/>
      <c r="AD63" s="88"/>
    </row>
    <row r="64" spans="1:1024" x14ac:dyDescent="0.3">
      <c r="A64" s="98" t="s">
        <v>84</v>
      </c>
      <c r="B64" s="98"/>
      <c r="C64" s="98"/>
      <c r="D64" s="98"/>
      <c r="E64" s="99" t="s">
        <v>85</v>
      </c>
      <c r="F64" s="107">
        <f>+(F54/F63)/1000</f>
        <v>0.11337868480725624</v>
      </c>
      <c r="G64" s="107"/>
      <c r="H64" s="101" t="s">
        <v>80</v>
      </c>
      <c r="I64" s="87"/>
      <c r="J64" s="57"/>
      <c r="K64" s="56" t="s">
        <v>28</v>
      </c>
      <c r="L64" s="57"/>
      <c r="M64" s="57"/>
      <c r="N64" s="57"/>
      <c r="O64" s="57"/>
      <c r="P64" s="57"/>
      <c r="Q64" s="57"/>
      <c r="R64" s="57"/>
      <c r="S64" s="57"/>
      <c r="T64" s="62"/>
      <c r="U64" s="62"/>
      <c r="V64" s="62"/>
      <c r="W64" s="62"/>
      <c r="X64" s="62">
        <v>80000</v>
      </c>
      <c r="Y64" s="62"/>
      <c r="Z64" s="62"/>
      <c r="AA64" s="62"/>
      <c r="AB64" s="62"/>
      <c r="AC64" s="62"/>
      <c r="AD64" s="88"/>
    </row>
    <row r="65" spans="1:30" x14ac:dyDescent="0.3">
      <c r="A65" s="103" t="s">
        <v>86</v>
      </c>
      <c r="B65" s="103"/>
      <c r="C65" s="103"/>
      <c r="D65" s="103"/>
      <c r="E65" s="91" t="s">
        <v>87</v>
      </c>
      <c r="F65" s="105">
        <f>+F55/2</f>
        <v>0.5</v>
      </c>
      <c r="G65" s="105"/>
      <c r="H65" s="96" t="s">
        <v>88</v>
      </c>
      <c r="I65" s="86"/>
      <c r="J65" s="57"/>
      <c r="K65" s="56" t="s">
        <v>56</v>
      </c>
      <c r="L65" s="56" t="s">
        <v>56</v>
      </c>
      <c r="M65" s="56" t="s">
        <v>57</v>
      </c>
      <c r="N65" s="56" t="s">
        <v>58</v>
      </c>
      <c r="O65" s="56" t="s">
        <v>58</v>
      </c>
      <c r="P65" s="56" t="s">
        <v>58</v>
      </c>
      <c r="Q65" s="56" t="s">
        <v>59</v>
      </c>
      <c r="R65" s="56" t="s">
        <v>60</v>
      </c>
      <c r="S65" s="56" t="s">
        <v>60</v>
      </c>
      <c r="T65" s="62"/>
      <c r="U65" s="62"/>
      <c r="V65" s="62"/>
      <c r="W65" s="62"/>
      <c r="X65" s="62">
        <v>90000</v>
      </c>
      <c r="Y65" s="62"/>
      <c r="Z65" s="62"/>
      <c r="AA65" s="62"/>
      <c r="AB65" s="62"/>
      <c r="AC65" s="62"/>
      <c r="AD65" s="88"/>
    </row>
    <row r="66" spans="1:30" x14ac:dyDescent="0.3">
      <c r="A66" s="94" t="s">
        <v>89</v>
      </c>
      <c r="B66" s="94"/>
      <c r="C66" s="94"/>
      <c r="D66" s="94"/>
      <c r="E66" s="91" t="s">
        <v>90</v>
      </c>
      <c r="F66" s="92">
        <f>+F65*0.3</f>
        <v>0.15</v>
      </c>
      <c r="G66" s="92"/>
      <c r="H66" s="96" t="s">
        <v>88</v>
      </c>
      <c r="I66" s="86"/>
      <c r="J66" s="56" t="s">
        <v>62</v>
      </c>
      <c r="K66" s="56">
        <v>0.3</v>
      </c>
      <c r="L66" s="56">
        <v>0.3</v>
      </c>
      <c r="M66" s="56">
        <v>0.3</v>
      </c>
      <c r="N66" s="56">
        <v>0.3</v>
      </c>
      <c r="O66" s="56">
        <v>0.3</v>
      </c>
      <c r="P66" s="56">
        <v>0.3</v>
      </c>
      <c r="Q66" s="56">
        <v>0.3</v>
      </c>
      <c r="R66" s="56">
        <v>0.3</v>
      </c>
      <c r="S66" s="56">
        <v>0.3</v>
      </c>
      <c r="T66" s="62"/>
      <c r="U66" s="62"/>
      <c r="V66" s="62"/>
      <c r="W66" s="62"/>
      <c r="X66" s="62">
        <v>100000</v>
      </c>
      <c r="Y66" s="62"/>
      <c r="Z66" s="62"/>
      <c r="AA66" s="62"/>
      <c r="AB66" s="62"/>
      <c r="AC66" s="62"/>
      <c r="AD66" s="88"/>
    </row>
    <row r="67" spans="1:30" x14ac:dyDescent="0.3">
      <c r="A67" s="94" t="s">
        <v>91</v>
      </c>
      <c r="B67" s="94"/>
      <c r="C67" s="94"/>
      <c r="D67" s="94"/>
      <c r="E67" s="91" t="s">
        <v>92</v>
      </c>
      <c r="F67" s="95">
        <f>+(F66/F54)*1000000</f>
        <v>14.999999999999998</v>
      </c>
      <c r="G67" s="95"/>
      <c r="H67" s="96" t="s">
        <v>93</v>
      </c>
      <c r="I67" s="108"/>
      <c r="J67" s="56" t="s">
        <v>94</v>
      </c>
      <c r="K67" s="61">
        <v>0.2</v>
      </c>
      <c r="L67" s="61">
        <v>0.2</v>
      </c>
      <c r="M67" s="61">
        <f>+M12</f>
        <v>0.22909507445589922</v>
      </c>
      <c r="N67" s="61">
        <f t="shared" ref="N67:S67" si="0">+M67</f>
        <v>0.22909507445589922</v>
      </c>
      <c r="O67" s="61">
        <f t="shared" si="0"/>
        <v>0.22909507445589922</v>
      </c>
      <c r="P67" s="61">
        <f t="shared" si="0"/>
        <v>0.22909507445589922</v>
      </c>
      <c r="Q67" s="61">
        <f t="shared" si="0"/>
        <v>0.22909507445589922</v>
      </c>
      <c r="R67" s="61">
        <f t="shared" si="0"/>
        <v>0.22909507445589922</v>
      </c>
      <c r="S67" s="61">
        <f t="shared" si="0"/>
        <v>0.22909507445589922</v>
      </c>
      <c r="T67" s="62"/>
      <c r="U67" s="62"/>
      <c r="V67" s="62"/>
      <c r="W67" s="62"/>
      <c r="X67" s="62">
        <v>110000</v>
      </c>
      <c r="Y67" s="62"/>
      <c r="Z67" s="62"/>
      <c r="AA67" s="62"/>
      <c r="AB67" s="62"/>
      <c r="AC67" s="62"/>
      <c r="AD67" s="88"/>
    </row>
    <row r="68" spans="1:30" x14ac:dyDescent="0.3">
      <c r="A68" s="94" t="s">
        <v>95</v>
      </c>
      <c r="B68" s="94"/>
      <c r="C68" s="94"/>
      <c r="D68" s="94"/>
      <c r="E68" s="91" t="s">
        <v>96</v>
      </c>
      <c r="F68" s="92">
        <v>70</v>
      </c>
      <c r="G68" s="92"/>
      <c r="H68" s="96" t="s">
        <v>49</v>
      </c>
      <c r="I68" s="86"/>
      <c r="J68" s="56" t="s">
        <v>68</v>
      </c>
      <c r="K68" s="56">
        <v>0.5</v>
      </c>
      <c r="L68" s="56">
        <v>0.5</v>
      </c>
      <c r="M68" s="56">
        <v>0.5</v>
      </c>
      <c r="N68" s="56">
        <v>0.5</v>
      </c>
      <c r="O68" s="56">
        <v>0.5</v>
      </c>
      <c r="P68" s="56">
        <v>0.5</v>
      </c>
      <c r="Q68" s="56">
        <v>0.5</v>
      </c>
      <c r="R68" s="56">
        <v>0.5</v>
      </c>
      <c r="S68" s="56">
        <v>0.5</v>
      </c>
      <c r="T68" s="62"/>
      <c r="U68" s="62"/>
      <c r="V68" s="62"/>
      <c r="W68" s="62"/>
      <c r="X68" s="62">
        <v>120000</v>
      </c>
      <c r="Y68" s="62"/>
      <c r="Z68" s="62"/>
      <c r="AA68" s="62"/>
      <c r="AB68" s="62"/>
      <c r="AC68" s="62"/>
      <c r="AD68" s="88"/>
    </row>
    <row r="69" spans="1:30" x14ac:dyDescent="0.3">
      <c r="A69" s="98" t="s">
        <v>97</v>
      </c>
      <c r="B69" s="98"/>
      <c r="C69" s="98"/>
      <c r="D69" s="98"/>
      <c r="E69" s="99" t="s">
        <v>98</v>
      </c>
      <c r="F69" s="109">
        <f>+F67-(F67*0.7)</f>
        <v>4.5</v>
      </c>
      <c r="G69" s="109"/>
      <c r="H69" s="96" t="s">
        <v>93</v>
      </c>
      <c r="I69" s="86"/>
      <c r="J69" s="57"/>
      <c r="K69" s="56" t="s">
        <v>56</v>
      </c>
      <c r="L69" s="56" t="s">
        <v>56</v>
      </c>
      <c r="M69" s="56" t="s">
        <v>57</v>
      </c>
      <c r="N69" s="56" t="s">
        <v>58</v>
      </c>
      <c r="O69" s="56" t="s">
        <v>58</v>
      </c>
      <c r="P69" s="56" t="s">
        <v>58</v>
      </c>
      <c r="Q69" s="56" t="s">
        <v>59</v>
      </c>
      <c r="R69" s="56" t="s">
        <v>60</v>
      </c>
      <c r="S69" s="56" t="s">
        <v>60</v>
      </c>
      <c r="T69" s="62"/>
      <c r="U69" s="62"/>
      <c r="V69" s="62"/>
      <c r="W69" s="62"/>
      <c r="X69" s="62">
        <v>130000</v>
      </c>
      <c r="Y69" s="62"/>
      <c r="Z69" s="62"/>
      <c r="AA69" s="62"/>
      <c r="AB69" s="62"/>
      <c r="AC69" s="62"/>
      <c r="AD69" s="88"/>
    </row>
    <row r="70" spans="1:30" x14ac:dyDescent="0.3">
      <c r="A70" s="110" t="s">
        <v>99</v>
      </c>
      <c r="B70" s="110"/>
      <c r="C70" s="110"/>
      <c r="D70" s="110"/>
      <c r="E70" s="110"/>
      <c r="F70" s="110"/>
      <c r="G70" s="110"/>
      <c r="H70" s="110"/>
      <c r="I70" s="86"/>
      <c r="J70" s="56" t="s">
        <v>100</v>
      </c>
      <c r="K70" s="56">
        <v>0.1</v>
      </c>
      <c r="L70" s="56">
        <v>0.1</v>
      </c>
      <c r="M70" s="56">
        <v>0.1</v>
      </c>
      <c r="N70" s="56">
        <v>0.1</v>
      </c>
      <c r="O70" s="56">
        <v>0.1</v>
      </c>
      <c r="P70" s="56">
        <v>0.1</v>
      </c>
      <c r="Q70" s="56">
        <v>0.1</v>
      </c>
      <c r="R70" s="56">
        <v>0.1</v>
      </c>
      <c r="S70" s="56">
        <v>0.1</v>
      </c>
      <c r="T70" s="62"/>
      <c r="U70" s="62"/>
      <c r="V70" s="62"/>
      <c r="W70" s="62"/>
      <c r="X70" s="62">
        <v>140000</v>
      </c>
      <c r="Y70" s="62"/>
      <c r="Z70" s="62"/>
      <c r="AA70" s="62"/>
      <c r="AB70" s="62"/>
      <c r="AC70" s="62"/>
      <c r="AD70" s="88"/>
    </row>
    <row r="71" spans="1:30" x14ac:dyDescent="0.3">
      <c r="A71" s="103" t="s">
        <v>101</v>
      </c>
      <c r="B71" s="103"/>
      <c r="C71" s="103"/>
      <c r="D71" s="103"/>
      <c r="E71" s="104" t="s">
        <v>102</v>
      </c>
      <c r="F71" s="105">
        <f>+F55/2</f>
        <v>0.5</v>
      </c>
      <c r="G71" s="105"/>
      <c r="H71" s="106" t="s">
        <v>55</v>
      </c>
      <c r="I71" s="86"/>
      <c r="J71" s="56" t="s">
        <v>103</v>
      </c>
      <c r="K71" s="61">
        <v>0</v>
      </c>
      <c r="L71" s="61">
        <v>0</v>
      </c>
      <c r="M71" s="61">
        <f>+M13</f>
        <v>0.11337868480725624</v>
      </c>
      <c r="N71" s="61">
        <f t="shared" ref="N71:S71" si="1">+M71</f>
        <v>0.11337868480725624</v>
      </c>
      <c r="O71" s="61">
        <f t="shared" si="1"/>
        <v>0.11337868480725624</v>
      </c>
      <c r="P71" s="61">
        <f t="shared" si="1"/>
        <v>0.11337868480725624</v>
      </c>
      <c r="Q71" s="61">
        <f t="shared" si="1"/>
        <v>0.11337868480725624</v>
      </c>
      <c r="R71" s="61">
        <f t="shared" si="1"/>
        <v>0.11337868480725624</v>
      </c>
      <c r="S71" s="61">
        <f t="shared" si="1"/>
        <v>0.11337868480725624</v>
      </c>
      <c r="T71" s="62"/>
      <c r="U71" s="62"/>
      <c r="V71" s="62"/>
      <c r="W71" s="62"/>
      <c r="X71" s="62">
        <v>150000</v>
      </c>
      <c r="Y71" s="62"/>
      <c r="Z71" s="62"/>
      <c r="AA71" s="62"/>
      <c r="AB71" s="62"/>
      <c r="AC71" s="62"/>
      <c r="AD71" s="88"/>
    </row>
    <row r="72" spans="1:30" x14ac:dyDescent="0.3">
      <c r="A72" s="94" t="s">
        <v>104</v>
      </c>
      <c r="B72" s="94"/>
      <c r="C72" s="94"/>
      <c r="D72" s="94"/>
      <c r="E72" s="91" t="s">
        <v>105</v>
      </c>
      <c r="F72" s="92">
        <f>+F71/2</f>
        <v>0.25</v>
      </c>
      <c r="G72" s="92"/>
      <c r="H72" s="96" t="s">
        <v>55</v>
      </c>
      <c r="I72" s="86"/>
      <c r="J72" s="56" t="s">
        <v>68</v>
      </c>
      <c r="K72" s="56">
        <v>0.45</v>
      </c>
      <c r="L72" s="56">
        <v>0.5</v>
      </c>
      <c r="M72" s="56">
        <v>0.5</v>
      </c>
      <c r="N72" s="56">
        <v>0.5</v>
      </c>
      <c r="O72" s="56">
        <v>0.5</v>
      </c>
      <c r="P72" s="56">
        <v>0.5</v>
      </c>
      <c r="Q72" s="56">
        <v>0.5</v>
      </c>
      <c r="R72" s="56">
        <v>0.5</v>
      </c>
      <c r="S72" s="56">
        <v>0.5</v>
      </c>
      <c r="T72" s="62"/>
      <c r="U72" s="62"/>
      <c r="V72" s="62"/>
      <c r="W72" s="62"/>
      <c r="X72" s="62">
        <v>160000</v>
      </c>
      <c r="Y72" s="62"/>
      <c r="Z72" s="62"/>
      <c r="AA72" s="62"/>
      <c r="AB72" s="62"/>
      <c r="AC72" s="62"/>
      <c r="AD72" s="88"/>
    </row>
    <row r="73" spans="1:30" x14ac:dyDescent="0.3">
      <c r="A73" s="94" t="s">
        <v>106</v>
      </c>
      <c r="B73" s="94"/>
      <c r="C73" s="94"/>
      <c r="D73" s="94"/>
      <c r="E73" s="91" t="s">
        <v>107</v>
      </c>
      <c r="F73" s="92">
        <f>+F71*0.1</f>
        <v>0.05</v>
      </c>
      <c r="G73" s="92"/>
      <c r="H73" s="96" t="s">
        <v>55</v>
      </c>
      <c r="I73" s="86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>
        <v>170000</v>
      </c>
      <c r="Y73" s="62"/>
      <c r="Z73" s="62"/>
      <c r="AA73" s="62"/>
      <c r="AB73" s="62"/>
      <c r="AC73" s="62"/>
      <c r="AD73" s="88"/>
    </row>
    <row r="74" spans="1:30" x14ac:dyDescent="0.3">
      <c r="A74" s="66" t="s">
        <v>108</v>
      </c>
      <c r="B74" s="66"/>
      <c r="C74" s="66"/>
      <c r="D74" s="66"/>
      <c r="E74" s="3" t="s">
        <v>92</v>
      </c>
      <c r="F74" s="68">
        <f>+F73/F54</f>
        <v>5.0000000000000004E-6</v>
      </c>
      <c r="G74" s="68"/>
      <c r="H74" s="6" t="s">
        <v>93</v>
      </c>
      <c r="I74" s="9"/>
      <c r="X74" s="111">
        <v>180000</v>
      </c>
    </row>
    <row r="75" spans="1:30" x14ac:dyDescent="0.3">
      <c r="A75" s="66" t="s">
        <v>109</v>
      </c>
      <c r="B75" s="66"/>
      <c r="C75" s="66"/>
      <c r="D75" s="66"/>
      <c r="E75" s="3" t="s">
        <v>110</v>
      </c>
      <c r="F75" s="69">
        <v>60</v>
      </c>
      <c r="G75" s="69"/>
      <c r="H75" s="6" t="s">
        <v>49</v>
      </c>
      <c r="I75" s="9"/>
    </row>
    <row r="76" spans="1:30" x14ac:dyDescent="0.3">
      <c r="A76" s="70" t="s">
        <v>111</v>
      </c>
      <c r="B76" s="70"/>
      <c r="C76" s="70"/>
      <c r="D76" s="70"/>
      <c r="E76" s="12"/>
      <c r="F76" s="71">
        <f>+F74*0.4</f>
        <v>2.0000000000000003E-6</v>
      </c>
      <c r="G76" s="71"/>
      <c r="H76" s="13"/>
      <c r="I76" s="9"/>
    </row>
    <row r="77" spans="1:30" x14ac:dyDescent="0.3">
      <c r="A77" s="14" t="s">
        <v>112</v>
      </c>
      <c r="B77" s="15"/>
      <c r="C77" s="15"/>
      <c r="D77" s="16"/>
      <c r="E77" s="17" t="s">
        <v>113</v>
      </c>
      <c r="F77" s="18"/>
      <c r="G77" s="19">
        <v>3</v>
      </c>
      <c r="H77" s="6" t="s">
        <v>93</v>
      </c>
      <c r="I77" s="9"/>
    </row>
    <row r="78" spans="1:30" x14ac:dyDescent="0.3">
      <c r="A78" s="66" t="s">
        <v>114</v>
      </c>
      <c r="B78" s="66"/>
      <c r="C78" s="66"/>
      <c r="D78" s="66"/>
      <c r="E78" s="3" t="s">
        <v>113</v>
      </c>
      <c r="F78" s="67">
        <f>+F76+F69</f>
        <v>4.5000020000000003</v>
      </c>
      <c r="G78" s="67"/>
      <c r="H78" s="6" t="s">
        <v>93</v>
      </c>
      <c r="I78" s="20"/>
    </row>
  </sheetData>
  <mergeCells count="99">
    <mergeCell ref="A2:D2"/>
    <mergeCell ref="F2:G2"/>
    <mergeCell ref="J2:L10"/>
    <mergeCell ref="M2:O2"/>
    <mergeCell ref="A3:D3"/>
    <mergeCell ref="F3:G3"/>
    <mergeCell ref="M3:O3"/>
    <mergeCell ref="A4:D4"/>
    <mergeCell ref="F4:G4"/>
    <mergeCell ref="M4:O4"/>
    <mergeCell ref="A5:D5"/>
    <mergeCell ref="F5:G5"/>
    <mergeCell ref="M5:O5"/>
    <mergeCell ref="A6:D6"/>
    <mergeCell ref="F6:G6"/>
    <mergeCell ref="M6:O6"/>
    <mergeCell ref="A7:D7"/>
    <mergeCell ref="F7:G7"/>
    <mergeCell ref="M7:O7"/>
    <mergeCell ref="A8:D8"/>
    <mergeCell ref="F8:G8"/>
    <mergeCell ref="M8:O8"/>
    <mergeCell ref="A9:D9"/>
    <mergeCell ref="F9:G9"/>
    <mergeCell ref="M9:O9"/>
    <mergeCell ref="A10:D10"/>
    <mergeCell ref="F10:G10"/>
    <mergeCell ref="M10:O10"/>
    <mergeCell ref="A11:D11"/>
    <mergeCell ref="F11:G11"/>
    <mergeCell ref="J11:L11"/>
    <mergeCell ref="A12:D12"/>
    <mergeCell ref="F12:G12"/>
    <mergeCell ref="J12:L12"/>
    <mergeCell ref="A13:D13"/>
    <mergeCell ref="F13:G13"/>
    <mergeCell ref="J13:L13"/>
    <mergeCell ref="A14:D14"/>
    <mergeCell ref="F14:G14"/>
    <mergeCell ref="A47:D47"/>
    <mergeCell ref="F47:G47"/>
    <mergeCell ref="A48:D48"/>
    <mergeCell ref="F48:G48"/>
    <mergeCell ref="A49:D49"/>
    <mergeCell ref="F49:G49"/>
    <mergeCell ref="A50:D50"/>
    <mergeCell ref="F50:G50"/>
    <mergeCell ref="A51:D51"/>
    <mergeCell ref="F51:G51"/>
    <mergeCell ref="A52:D52"/>
    <mergeCell ref="F52:G52"/>
    <mergeCell ref="A53:D53"/>
    <mergeCell ref="F53:G53"/>
    <mergeCell ref="A54:D54"/>
    <mergeCell ref="F54:G54"/>
    <mergeCell ref="A55:D55"/>
    <mergeCell ref="F55:G55"/>
    <mergeCell ref="A56:H56"/>
    <mergeCell ref="A57:D57"/>
    <mergeCell ref="F57:G57"/>
    <mergeCell ref="A58:D58"/>
    <mergeCell ref="F58:G58"/>
    <mergeCell ref="A59:D59"/>
    <mergeCell ref="F59:G59"/>
    <mergeCell ref="A60:D60"/>
    <mergeCell ref="F60:G60"/>
    <mergeCell ref="A61:D61"/>
    <mergeCell ref="F61:G61"/>
    <mergeCell ref="A62:D62"/>
    <mergeCell ref="F62:G62"/>
    <mergeCell ref="A63:D63"/>
    <mergeCell ref="F63:G63"/>
    <mergeCell ref="A64:D64"/>
    <mergeCell ref="F64:G64"/>
    <mergeCell ref="A65:D65"/>
    <mergeCell ref="F65:G65"/>
    <mergeCell ref="A66:D66"/>
    <mergeCell ref="F66:G66"/>
    <mergeCell ref="A67:D67"/>
    <mergeCell ref="F67:G67"/>
    <mergeCell ref="A68:D68"/>
    <mergeCell ref="F68:G68"/>
    <mergeCell ref="A69:D69"/>
    <mergeCell ref="F69:G69"/>
    <mergeCell ref="A70:H70"/>
    <mergeCell ref="A71:D71"/>
    <mergeCell ref="F71:G71"/>
    <mergeCell ref="A72:D72"/>
    <mergeCell ref="F72:G72"/>
    <mergeCell ref="A73:D73"/>
    <mergeCell ref="F73:G73"/>
    <mergeCell ref="A78:D78"/>
    <mergeCell ref="F78:G78"/>
    <mergeCell ref="A74:D74"/>
    <mergeCell ref="F74:G74"/>
    <mergeCell ref="A75:D75"/>
    <mergeCell ref="F75:G75"/>
    <mergeCell ref="A76:D76"/>
    <mergeCell ref="F76:G76"/>
  </mergeCells>
  <dataValidations count="1">
    <dataValidation type="list" allowBlank="1" showInputMessage="1" showErrorMessage="1" sqref="P10" xr:uid="{00000000-0002-0000-0000-000000000000}">
      <formula1>$X$52:$X$74</formula1>
    </dataValidation>
  </dataValidations>
  <pageMargins left="0.23622047244094491" right="0.23622047244094491" top="0.15748031496062992" bottom="0.15748031496062992" header="0.31496062992125984" footer="0.31496062992125984"/>
  <pageSetup paperSize="9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Max</dc:creator>
  <dc:description/>
  <cp:lastModifiedBy>Massimo Vita</cp:lastModifiedBy>
  <cp:revision>3</cp:revision>
  <cp:lastPrinted>2017-12-26T05:39:34Z</cp:lastPrinted>
  <dcterms:created xsi:type="dcterms:W3CDTF">2010-12-14T16:54:17Z</dcterms:created>
  <dcterms:modified xsi:type="dcterms:W3CDTF">2018-06-14T05:10:31Z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